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AZUCENA\Documents\CUENTA PUBLICA UTP\CUENTA PUBLICA 2021\2DO TRIMESTRE\"/>
    </mc:Choice>
  </mc:AlternateContent>
  <xr:revisionPtr revIDLastSave="0" documentId="13_ncr:1_{A25AF40C-B2F9-476B-8F42-B7E76DE2042A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1. ESF" sheetId="1" r:id="rId1"/>
    <sheet name="F2. IADPyOP" sheetId="2" r:id="rId2"/>
    <sheet name="F3. IAODF" sheetId="9" r:id="rId3"/>
    <sheet name="F4. BALPRESUP" sheetId="5" r:id="rId4"/>
    <sheet name="F5. EAID" sheetId="3" r:id="rId5"/>
    <sheet name="F6a. EAEPE OG" sheetId="4" r:id="rId6"/>
    <sheet name="F6b. EAEPE ADMVA" sheetId="6" r:id="rId7"/>
    <sheet name="F6c. EAEPE FUNCION" sheetId="7" r:id="rId8"/>
    <sheet name="F6d. EAEPE SP" sheetId="8" r:id="rId9"/>
  </sheets>
  <externalReferences>
    <externalReference r:id="rId10"/>
    <externalReference r:id="rId11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_xlnm.Print_Area" localSheetId="0">'F1. ESF'!$B$1:$M$81</definedName>
    <definedName name="_xlnm.Print_Area" localSheetId="1">'F2. IADPyOP'!$B$1:$J$41</definedName>
    <definedName name="_xlnm.Print_Area" localSheetId="2">'F3. IAODF'!$A$1:$M$24</definedName>
    <definedName name="_xlnm.Print_Area" localSheetId="3">'F4. BALPRESUP'!$D$3:$G$63</definedName>
    <definedName name="_xlnm.Print_Area" localSheetId="4">'F5. EAID'!$B$1:$H$73</definedName>
    <definedName name="_xlnm.Print_Area" localSheetId="5">'F6a. EAEPE OG'!$B$2:$I$157</definedName>
    <definedName name="_xlnm.Print_Area" localSheetId="6">'F6b. EAEPE ADMVA'!$B$1:$H$41</definedName>
    <definedName name="_xlnm.Print_Area" localSheetId="7">'F6c. EAEPE FUNCION'!$B$2:$I$78</definedName>
    <definedName name="_xlnm.Print_Area" localSheetId="8">'F6d. EAEPE SP'!$B$1:$H$35</definedName>
    <definedName name="cataadva">'[2]acomodo administrativa'!#REF!</definedName>
    <definedName name="catafun">#REF!</definedName>
    <definedName name="cataorden">'[2]balanza acomodo'!$A$2:$G$1593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  <definedName name="_xlnm.Print_Titles" localSheetId="0">'F1. ESF'!$1:$8</definedName>
    <definedName name="_xlnm.Print_Titles" localSheetId="1">'F2. IADPyOP'!$1:$7</definedName>
    <definedName name="_xlnm.Print_Titles" localSheetId="4">'F5. EAID'!$1:$8</definedName>
    <definedName name="_xlnm.Print_Titles" localSheetId="5">'F6a. EAEPE OG'!$2:$9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4" l="1"/>
  <c r="F33" i="4"/>
  <c r="F34" i="4"/>
  <c r="F35" i="4"/>
  <c r="F36" i="4"/>
  <c r="F37" i="4"/>
  <c r="F38" i="4"/>
  <c r="F12" i="4"/>
  <c r="E62" i="3"/>
  <c r="E61" i="3"/>
  <c r="H16" i="3"/>
  <c r="F101" i="4"/>
  <c r="F28" i="4"/>
  <c r="F24" i="4"/>
  <c r="D11" i="4"/>
  <c r="F70" i="3"/>
  <c r="E70" i="3"/>
  <c r="F19" i="1"/>
  <c r="L11" i="1"/>
  <c r="L48" i="1" s="1"/>
  <c r="L60" i="1" s="1"/>
  <c r="L21" i="1"/>
  <c r="L25" i="1"/>
  <c r="L29" i="1"/>
  <c r="L33" i="1"/>
  <c r="L40" i="1"/>
  <c r="L44" i="1"/>
  <c r="L58" i="1"/>
  <c r="L64" i="1"/>
  <c r="L68" i="1"/>
  <c r="L74" i="1"/>
  <c r="D12" i="7"/>
  <c r="E12" i="7"/>
  <c r="F12" i="7"/>
  <c r="G12" i="7"/>
  <c r="H12" i="7"/>
  <c r="D29" i="7"/>
  <c r="E29" i="7"/>
  <c r="F29" i="7"/>
  <c r="G29" i="7"/>
  <c r="H29" i="7"/>
  <c r="F129" i="4"/>
  <c r="F130" i="4"/>
  <c r="F131" i="4"/>
  <c r="F124" i="4"/>
  <c r="F125" i="4"/>
  <c r="F126" i="4"/>
  <c r="F127" i="4"/>
  <c r="F128" i="4"/>
  <c r="F108" i="4"/>
  <c r="F106" i="4"/>
  <c r="F99" i="4"/>
  <c r="F98" i="4"/>
  <c r="F88" i="4"/>
  <c r="F31" i="4"/>
  <c r="E64" i="3"/>
  <c r="F64" i="3"/>
  <c r="G64" i="3"/>
  <c r="D64" i="3"/>
  <c r="L77" i="1" l="1"/>
  <c r="L78" i="1" s="1"/>
  <c r="E45" i="6"/>
  <c r="E46" i="6"/>
  <c r="E47" i="6"/>
  <c r="E48" i="6"/>
  <c r="E43" i="6"/>
  <c r="I131" i="4"/>
  <c r="I128" i="4"/>
  <c r="G48" i="6" l="1"/>
  <c r="Q29" i="6"/>
  <c r="M29" i="6"/>
  <c r="O28" i="6"/>
  <c r="O13" i="6"/>
  <c r="O23" i="6" s="1"/>
  <c r="S23" i="6" s="1"/>
  <c r="O14" i="6"/>
  <c r="O24" i="6" s="1"/>
  <c r="S24" i="6" s="1"/>
  <c r="O15" i="6"/>
  <c r="O25" i="6" s="1"/>
  <c r="S25" i="6" s="1"/>
  <c r="O16" i="6"/>
  <c r="O26" i="6" s="1"/>
  <c r="S26" i="6" s="1"/>
  <c r="O17" i="6"/>
  <c r="O27" i="6" s="1"/>
  <c r="S27" i="6" s="1"/>
  <c r="O12" i="6"/>
  <c r="O22" i="6" s="1"/>
  <c r="S22" i="6" s="1"/>
  <c r="F21" i="6" l="1"/>
  <c r="H75" i="3" l="1"/>
  <c r="G21" i="6" l="1"/>
  <c r="F123" i="4"/>
  <c r="I123" i="4" s="1"/>
  <c r="D21" i="6"/>
  <c r="D63" i="3"/>
  <c r="D23" i="8" l="1"/>
  <c r="G23" i="8"/>
  <c r="F23" i="8"/>
  <c r="F22" i="8" s="1"/>
  <c r="K25" i="6"/>
  <c r="E25" i="6" s="1"/>
  <c r="H25" i="6" s="1"/>
  <c r="K22" i="6"/>
  <c r="K26" i="6"/>
  <c r="E26" i="6" s="1"/>
  <c r="H26" i="6" s="1"/>
  <c r="K23" i="6"/>
  <c r="E23" i="6" s="1"/>
  <c r="H23" i="6" s="1"/>
  <c r="K27" i="6"/>
  <c r="E27" i="6" s="1"/>
  <c r="H27" i="6" s="1"/>
  <c r="K24" i="6"/>
  <c r="E24" i="6" s="1"/>
  <c r="H24" i="6" s="1"/>
  <c r="K28" i="6"/>
  <c r="F104" i="4"/>
  <c r="I104" i="4" s="1"/>
  <c r="F105" i="4"/>
  <c r="I105" i="4" s="1"/>
  <c r="I106" i="4"/>
  <c r="F107" i="4"/>
  <c r="I107" i="4" s="1"/>
  <c r="I108" i="4"/>
  <c r="F109" i="4"/>
  <c r="I109" i="4" s="1"/>
  <c r="F110" i="4"/>
  <c r="I110" i="4" s="1"/>
  <c r="F111" i="4"/>
  <c r="I111" i="4" s="1"/>
  <c r="F103" i="4"/>
  <c r="I103" i="4" s="1"/>
  <c r="F94" i="4"/>
  <c r="I94" i="4" s="1"/>
  <c r="F95" i="4"/>
  <c r="I95" i="4" s="1"/>
  <c r="F96" i="4"/>
  <c r="I96" i="4" s="1"/>
  <c r="F97" i="4"/>
  <c r="I97" i="4" s="1"/>
  <c r="I98" i="4"/>
  <c r="I99" i="4"/>
  <c r="F100" i="4"/>
  <c r="I100" i="4" s="1"/>
  <c r="I101" i="4"/>
  <c r="F93" i="4"/>
  <c r="I93" i="4" s="1"/>
  <c r="F86" i="4"/>
  <c r="I86" i="4" s="1"/>
  <c r="F87" i="4"/>
  <c r="I87" i="4" s="1"/>
  <c r="I88" i="4"/>
  <c r="F89" i="4"/>
  <c r="I89" i="4" s="1"/>
  <c r="F90" i="4"/>
  <c r="I90" i="4" s="1"/>
  <c r="F91" i="4"/>
  <c r="I91" i="4" s="1"/>
  <c r="F85" i="4"/>
  <c r="I85" i="4" s="1"/>
  <c r="F51" i="4"/>
  <c r="I51" i="4" s="1"/>
  <c r="F52" i="4"/>
  <c r="I52" i="4" s="1"/>
  <c r="F53" i="4"/>
  <c r="I53" i="4" s="1"/>
  <c r="F54" i="4"/>
  <c r="I54" i="4" s="1"/>
  <c r="F55" i="4"/>
  <c r="I55" i="4" s="1"/>
  <c r="F56" i="4"/>
  <c r="I56" i="4" s="1"/>
  <c r="F57" i="4"/>
  <c r="I57" i="4" s="1"/>
  <c r="F58" i="4"/>
  <c r="I58" i="4" s="1"/>
  <c r="F50" i="4"/>
  <c r="I50" i="4" s="1"/>
  <c r="I31" i="4"/>
  <c r="I32" i="4"/>
  <c r="I33" i="4"/>
  <c r="I34" i="4"/>
  <c r="I35" i="4"/>
  <c r="I36" i="4"/>
  <c r="I37" i="4"/>
  <c r="I38" i="4"/>
  <c r="F30" i="4"/>
  <c r="I30" i="4" s="1"/>
  <c r="I21" i="4"/>
  <c r="F22" i="4"/>
  <c r="I22" i="4" s="1"/>
  <c r="F23" i="4"/>
  <c r="I23" i="4" s="1"/>
  <c r="I24" i="4"/>
  <c r="F25" i="4"/>
  <c r="I25" i="4" s="1"/>
  <c r="F26" i="4"/>
  <c r="I26" i="4" s="1"/>
  <c r="F27" i="4"/>
  <c r="I27" i="4" s="1"/>
  <c r="I28" i="4"/>
  <c r="I20" i="4"/>
  <c r="F13" i="4"/>
  <c r="I13" i="4" s="1"/>
  <c r="I14" i="4"/>
  <c r="I15" i="4"/>
  <c r="I16" i="4"/>
  <c r="F17" i="4"/>
  <c r="I17" i="4" s="1"/>
  <c r="F18" i="4"/>
  <c r="I18" i="4" s="1"/>
  <c r="I12" i="4"/>
  <c r="E39" i="7"/>
  <c r="F39" i="7"/>
  <c r="G39" i="7"/>
  <c r="H39" i="7"/>
  <c r="D39" i="7"/>
  <c r="E62" i="7"/>
  <c r="F62" i="7"/>
  <c r="G62" i="7"/>
  <c r="H62" i="7"/>
  <c r="E72" i="7"/>
  <c r="F72" i="7"/>
  <c r="G72" i="7"/>
  <c r="H72" i="7"/>
  <c r="D72" i="7"/>
  <c r="D62" i="7"/>
  <c r="F10" i="6"/>
  <c r="D10" i="6"/>
  <c r="E22" i="6" l="1"/>
  <c r="H22" i="6" s="1"/>
  <c r="K30" i="6"/>
  <c r="F35" i="6"/>
  <c r="F37" i="6" s="1"/>
  <c r="F11" i="8"/>
  <c r="F10" i="8" s="1"/>
  <c r="F34" i="8" s="1"/>
  <c r="F39" i="8" s="1"/>
  <c r="K15" i="6"/>
  <c r="K16" i="6"/>
  <c r="E16" i="6" s="1"/>
  <c r="H16" i="6" s="1"/>
  <c r="K13" i="6"/>
  <c r="E13" i="6" s="1"/>
  <c r="H13" i="6" s="1"/>
  <c r="K12" i="6"/>
  <c r="K17" i="6"/>
  <c r="E17" i="6" s="1"/>
  <c r="H17" i="6" s="1"/>
  <c r="K14" i="6"/>
  <c r="E14" i="6" s="1"/>
  <c r="H14" i="6" s="1"/>
  <c r="D35" i="6"/>
  <c r="D37" i="6" s="1"/>
  <c r="D11" i="8"/>
  <c r="F30" i="6"/>
  <c r="F44" i="6" s="1"/>
  <c r="D30" i="6"/>
  <c r="D44" i="6" s="1"/>
  <c r="G10" i="6"/>
  <c r="E21" i="6" l="1"/>
  <c r="H21" i="6" s="1"/>
  <c r="C21" i="6"/>
  <c r="G35" i="6"/>
  <c r="G37" i="6" s="1"/>
  <c r="G11" i="8"/>
  <c r="G10" i="8" s="1"/>
  <c r="E15" i="6"/>
  <c r="H15" i="6" s="1"/>
  <c r="E12" i="6"/>
  <c r="K18" i="6"/>
  <c r="G30" i="6"/>
  <c r="E11" i="3"/>
  <c r="E12" i="3"/>
  <c r="E13" i="3"/>
  <c r="E14" i="3"/>
  <c r="H14" i="3" s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H35" i="3" s="1"/>
  <c r="E36" i="3"/>
  <c r="E37" i="3"/>
  <c r="E38" i="3"/>
  <c r="E39" i="3"/>
  <c r="E40" i="3"/>
  <c r="E10" i="3"/>
  <c r="F63" i="3"/>
  <c r="G63" i="3"/>
  <c r="C63" i="3"/>
  <c r="D41" i="3"/>
  <c r="D66" i="3" s="1"/>
  <c r="F41" i="3"/>
  <c r="G41" i="3"/>
  <c r="C41" i="3"/>
  <c r="G43" i="6" l="1"/>
  <c r="G44" i="6"/>
  <c r="C23" i="8"/>
  <c r="C22" i="8" s="1"/>
  <c r="C10" i="6"/>
  <c r="H12" i="6"/>
  <c r="H10" i="6" s="1"/>
  <c r="E10" i="6"/>
  <c r="C66" i="3"/>
  <c r="C77" i="3" s="1"/>
  <c r="J65" i="3"/>
  <c r="D77" i="3"/>
  <c r="E63" i="3"/>
  <c r="H63" i="3" s="1"/>
  <c r="H61" i="3"/>
  <c r="E41" i="3"/>
  <c r="H41" i="3" s="1"/>
  <c r="G66" i="3"/>
  <c r="G77" i="3" s="1"/>
  <c r="F66" i="3"/>
  <c r="F77" i="3" s="1"/>
  <c r="C11" i="8" l="1"/>
  <c r="C10" i="8" s="1"/>
  <c r="C34" i="8" s="1"/>
  <c r="C39" i="8" s="1"/>
  <c r="C30" i="6"/>
  <c r="C44" i="6" s="1"/>
  <c r="C35" i="6"/>
  <c r="C37" i="6" s="1"/>
  <c r="C38" i="6" s="1"/>
  <c r="D38" i="6" s="1"/>
  <c r="H35" i="6"/>
  <c r="H37" i="6" s="1"/>
  <c r="H30" i="6"/>
  <c r="H44" i="6" s="1"/>
  <c r="E35" i="6"/>
  <c r="E37" i="6" s="1"/>
  <c r="E30" i="6"/>
  <c r="E44" i="6" s="1"/>
  <c r="F76" i="3"/>
  <c r="E66" i="3"/>
  <c r="E77" i="3" s="1"/>
  <c r="H66" i="3" l="1"/>
  <c r="I148" i="4"/>
  <c r="H148" i="4"/>
  <c r="G148" i="4"/>
  <c r="F148" i="4"/>
  <c r="E148" i="4"/>
  <c r="I144" i="4"/>
  <c r="H144" i="4"/>
  <c r="G144" i="4"/>
  <c r="F144" i="4"/>
  <c r="E144" i="4"/>
  <c r="I136" i="4"/>
  <c r="H136" i="4"/>
  <c r="G136" i="4"/>
  <c r="F136" i="4"/>
  <c r="E136" i="4"/>
  <c r="I132" i="4"/>
  <c r="H132" i="4"/>
  <c r="G132" i="4"/>
  <c r="F132" i="4"/>
  <c r="E132" i="4"/>
  <c r="I122" i="4"/>
  <c r="H122" i="4"/>
  <c r="G122" i="4"/>
  <c r="F122" i="4"/>
  <c r="E122" i="4"/>
  <c r="I112" i="4"/>
  <c r="H112" i="4"/>
  <c r="G112" i="4"/>
  <c r="F112" i="4"/>
  <c r="E112" i="4"/>
  <c r="I102" i="4"/>
  <c r="H102" i="4"/>
  <c r="G102" i="4"/>
  <c r="F102" i="4"/>
  <c r="E102" i="4"/>
  <c r="I92" i="4"/>
  <c r="H92" i="4"/>
  <c r="G92" i="4"/>
  <c r="F92" i="4"/>
  <c r="E92" i="4"/>
  <c r="I84" i="4"/>
  <c r="H84" i="4"/>
  <c r="G84" i="4"/>
  <c r="F84" i="4"/>
  <c r="E84" i="4"/>
  <c r="I75" i="4"/>
  <c r="H75" i="4"/>
  <c r="G75" i="4"/>
  <c r="F75" i="4"/>
  <c r="E75" i="4"/>
  <c r="I71" i="4"/>
  <c r="H71" i="4"/>
  <c r="G71" i="4"/>
  <c r="F71" i="4"/>
  <c r="E71" i="4"/>
  <c r="I63" i="4"/>
  <c r="H63" i="4"/>
  <c r="G63" i="4"/>
  <c r="F63" i="4"/>
  <c r="E63" i="4"/>
  <c r="I59" i="4"/>
  <c r="H59" i="4"/>
  <c r="G59" i="4"/>
  <c r="F59" i="4"/>
  <c r="E59" i="4"/>
  <c r="I49" i="4"/>
  <c r="H49" i="4"/>
  <c r="G49" i="4"/>
  <c r="F49" i="4"/>
  <c r="E49" i="4"/>
  <c r="I39" i="4"/>
  <c r="H39" i="4"/>
  <c r="G39" i="4"/>
  <c r="F39" i="4"/>
  <c r="E39" i="4"/>
  <c r="I29" i="4"/>
  <c r="H29" i="4"/>
  <c r="G29" i="4"/>
  <c r="F29" i="4"/>
  <c r="E29" i="4"/>
  <c r="I19" i="4"/>
  <c r="H19" i="4"/>
  <c r="G19" i="4"/>
  <c r="F19" i="4"/>
  <c r="E19" i="4"/>
  <c r="I11" i="4"/>
  <c r="H11" i="4"/>
  <c r="G11" i="4"/>
  <c r="F11" i="4"/>
  <c r="E11" i="4"/>
  <c r="D148" i="4"/>
  <c r="D144" i="4"/>
  <c r="D136" i="4"/>
  <c r="D132" i="4"/>
  <c r="D122" i="4"/>
  <c r="D112" i="4"/>
  <c r="D102" i="4"/>
  <c r="D92" i="4"/>
  <c r="D84" i="4"/>
  <c r="D75" i="4"/>
  <c r="D71" i="4"/>
  <c r="D63" i="4"/>
  <c r="D59" i="4"/>
  <c r="D49" i="4"/>
  <c r="D39" i="4"/>
  <c r="D29" i="4"/>
  <c r="D19" i="4"/>
  <c r="D10" i="4" l="1"/>
  <c r="D26" i="7" s="1"/>
  <c r="D21" i="7" s="1"/>
  <c r="D11" i="7" s="1"/>
  <c r="E83" i="4"/>
  <c r="E59" i="7" s="1"/>
  <c r="I83" i="4"/>
  <c r="F83" i="4"/>
  <c r="F59" i="7" s="1"/>
  <c r="H83" i="4"/>
  <c r="H59" i="7" s="1"/>
  <c r="G83" i="4"/>
  <c r="G59" i="7" s="1"/>
  <c r="G54" i="7" s="1"/>
  <c r="G44" i="7" s="1"/>
  <c r="H10" i="4"/>
  <c r="E10" i="4"/>
  <c r="E26" i="7" s="1"/>
  <c r="E21" i="7" s="1"/>
  <c r="I10" i="4"/>
  <c r="D83" i="4"/>
  <c r="G10" i="4"/>
  <c r="G26" i="7" s="1"/>
  <c r="G21" i="7" s="1"/>
  <c r="G11" i="7" s="1"/>
  <c r="F10" i="4"/>
  <c r="F26" i="7" s="1"/>
  <c r="F21" i="7" s="1"/>
  <c r="G53" i="5"/>
  <c r="F53" i="5"/>
  <c r="E53" i="5"/>
  <c r="G51" i="5"/>
  <c r="G13" i="5" s="1"/>
  <c r="F51" i="5"/>
  <c r="F13" i="5" s="1"/>
  <c r="E51" i="5"/>
  <c r="E13" i="5" s="1"/>
  <c r="G43" i="5"/>
  <c r="F43" i="5"/>
  <c r="E43" i="5"/>
  <c r="G41" i="5"/>
  <c r="G12" i="5" s="1"/>
  <c r="F41" i="5"/>
  <c r="F12" i="5" s="1"/>
  <c r="E41" i="5"/>
  <c r="E12" i="5" s="1"/>
  <c r="G27" i="5"/>
  <c r="F27" i="5"/>
  <c r="E27" i="5"/>
  <c r="G37" i="5"/>
  <c r="G54" i="5" s="1"/>
  <c r="F37" i="5"/>
  <c r="F54" i="5" s="1"/>
  <c r="E37" i="5"/>
  <c r="E54" i="5" s="1"/>
  <c r="G36" i="5"/>
  <c r="G44" i="5" s="1"/>
  <c r="F36" i="5"/>
  <c r="F44" i="5" s="1"/>
  <c r="E36" i="5"/>
  <c r="E44" i="5" s="1"/>
  <c r="G34" i="5"/>
  <c r="F34" i="5"/>
  <c r="G33" i="5"/>
  <c r="F33" i="5"/>
  <c r="E34" i="5"/>
  <c r="E33" i="5"/>
  <c r="G28" i="5"/>
  <c r="F28" i="5"/>
  <c r="E28" i="5"/>
  <c r="D21" i="2"/>
  <c r="F62" i="1"/>
  <c r="F43" i="1"/>
  <c r="F40" i="1"/>
  <c r="F33" i="1"/>
  <c r="F27" i="1"/>
  <c r="F11" i="1"/>
  <c r="H26" i="7" l="1"/>
  <c r="H21" i="7" s="1"/>
  <c r="H11" i="7" s="1"/>
  <c r="H156" i="4"/>
  <c r="G77" i="7"/>
  <c r="E55" i="5"/>
  <c r="E17" i="5" s="1"/>
  <c r="D59" i="7"/>
  <c r="D54" i="7" s="1"/>
  <c r="D44" i="7" s="1"/>
  <c r="D77" i="7" s="1"/>
  <c r="D81" i="7" s="1"/>
  <c r="F55" i="5"/>
  <c r="F17" i="5" s="1"/>
  <c r="H21" i="2"/>
  <c r="F156" i="4"/>
  <c r="F160" i="4" s="1"/>
  <c r="G55" i="5"/>
  <c r="G17" i="5" s="1"/>
  <c r="H54" i="7"/>
  <c r="H44" i="7" s="1"/>
  <c r="G22" i="8"/>
  <c r="G34" i="8" s="1"/>
  <c r="E156" i="4"/>
  <c r="E160" i="4" s="1"/>
  <c r="H160" i="4"/>
  <c r="I156" i="4"/>
  <c r="I160" i="4" s="1"/>
  <c r="D156" i="4"/>
  <c r="D160" i="4" s="1"/>
  <c r="E45" i="5"/>
  <c r="E16" i="5" s="1"/>
  <c r="G156" i="4"/>
  <c r="G160" i="4" s="1"/>
  <c r="G45" i="5"/>
  <c r="G16" i="5" s="1"/>
  <c r="F49" i="1"/>
  <c r="F64" i="1" s="1"/>
  <c r="E52" i="5"/>
  <c r="F45" i="5"/>
  <c r="F16" i="5" s="1"/>
  <c r="F52" i="5"/>
  <c r="G52" i="5"/>
  <c r="E42" i="5"/>
  <c r="K9" i="9"/>
  <c r="J9" i="9"/>
  <c r="H77" i="7" l="1"/>
  <c r="H81" i="7" s="1"/>
  <c r="E57" i="5"/>
  <c r="E58" i="5" s="1"/>
  <c r="G82" i="7"/>
  <c r="G81" i="7"/>
  <c r="G35" i="8"/>
  <c r="G39" i="8"/>
  <c r="H82" i="7"/>
  <c r="F57" i="5"/>
  <c r="F58" i="5" s="1"/>
  <c r="O80" i="1"/>
  <c r="E11" i="8"/>
  <c r="D10" i="8"/>
  <c r="E11" i="7"/>
  <c r="G57" i="5"/>
  <c r="G58" i="5" s="1"/>
  <c r="E23" i="8"/>
  <c r="D22" i="8"/>
  <c r="E54" i="7"/>
  <c r="E44" i="7" s="1"/>
  <c r="L15" i="9"/>
  <c r="F15" i="9"/>
  <c r="F9" i="9"/>
  <c r="L9" i="9"/>
  <c r="I15" i="2"/>
  <c r="I14" i="2" s="1"/>
  <c r="F15" i="2"/>
  <c r="D15" i="2"/>
  <c r="D14" i="2" s="1"/>
  <c r="J14" i="2"/>
  <c r="J9" i="2" s="1"/>
  <c r="J25" i="2" s="1"/>
  <c r="G14" i="2"/>
  <c r="G9" i="2" s="1"/>
  <c r="G25" i="2" s="1"/>
  <c r="F14" i="2"/>
  <c r="F9" i="2" s="1"/>
  <c r="E14" i="2"/>
  <c r="L21" i="9" l="1"/>
  <c r="D34" i="8"/>
  <c r="D39" i="8" s="1"/>
  <c r="E77" i="7"/>
  <c r="I26" i="7"/>
  <c r="H11" i="8"/>
  <c r="E10" i="8"/>
  <c r="H10" i="8" s="1"/>
  <c r="I59" i="7"/>
  <c r="F54" i="7"/>
  <c r="H23" i="8"/>
  <c r="E22" i="8"/>
  <c r="F21" i="9"/>
  <c r="D9" i="2"/>
  <c r="D25" i="2" s="1"/>
  <c r="H15" i="2"/>
  <c r="H14" i="2" s="1"/>
  <c r="H9" i="2" s="1"/>
  <c r="H25" i="2" s="1"/>
  <c r="I9" i="2"/>
  <c r="I25" i="2" s="1"/>
  <c r="E9" i="2"/>
  <c r="E82" i="7" l="1"/>
  <c r="E81" i="7"/>
  <c r="F11" i="7"/>
  <c r="I11" i="7" s="1"/>
  <c r="I21" i="7"/>
  <c r="E34" i="8"/>
  <c r="E39" i="8" s="1"/>
  <c r="H22" i="8"/>
  <c r="H34" i="8" s="1"/>
  <c r="H39" i="8" s="1"/>
  <c r="F44" i="7"/>
  <c r="I54" i="7"/>
  <c r="G42" i="5"/>
  <c r="F42" i="5"/>
  <c r="G32" i="5"/>
  <c r="F32" i="5"/>
  <c r="E32" i="5"/>
  <c r="F26" i="5"/>
  <c r="F77" i="7" l="1"/>
  <c r="I44" i="7"/>
  <c r="I77" i="7" s="1"/>
  <c r="G35" i="5"/>
  <c r="G38" i="5" s="1"/>
  <c r="G14" i="5" s="1"/>
  <c r="F35" i="5"/>
  <c r="F38" i="5" s="1"/>
  <c r="F14" i="5" s="1"/>
  <c r="E35" i="5"/>
  <c r="E38" i="5" s="1"/>
  <c r="E14" i="5" s="1"/>
  <c r="G26" i="5"/>
  <c r="E26" i="5"/>
  <c r="I82" i="7" l="1"/>
  <c r="I81" i="7"/>
  <c r="F82" i="7"/>
  <c r="F81" i="7"/>
  <c r="G18" i="5"/>
  <c r="F18" i="5"/>
  <c r="E18" i="5"/>
  <c r="G47" i="5" l="1"/>
  <c r="G48" i="5" s="1"/>
  <c r="F47" i="5" l="1"/>
  <c r="F48" i="5" s="1"/>
  <c r="G15" i="5"/>
  <c r="F15" i="5"/>
  <c r="E15" i="5"/>
  <c r="G11" i="5"/>
  <c r="F11" i="5"/>
  <c r="E47" i="5"/>
  <c r="E48" i="5" s="1"/>
  <c r="G21" i="5" l="1"/>
  <c r="G22" i="5" s="1"/>
  <c r="G23" i="5" s="1"/>
  <c r="G29" i="5" s="1"/>
  <c r="E11" i="5"/>
  <c r="E21" i="5" s="1"/>
  <c r="E22" i="5" s="1"/>
  <c r="E23" i="5" s="1"/>
  <c r="E29" i="5" s="1"/>
  <c r="F21" i="5"/>
  <c r="F22" i="5" s="1"/>
  <c r="F23" i="5" s="1"/>
  <c r="F29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César De la Cruz García</author>
  </authors>
  <commentList>
    <comment ref="H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Recaudado menos Estimado
</t>
        </r>
      </text>
    </comment>
  </commentList>
</comments>
</file>

<file path=xl/sharedStrings.xml><?xml version="1.0" encoding="utf-8"?>
<sst xmlns="http://schemas.openxmlformats.org/spreadsheetml/2006/main" count="857" uniqueCount="546">
  <si>
    <t>Proveedores</t>
  </si>
  <si>
    <t>Bancos/Dependencias y otros</t>
  </si>
  <si>
    <t>Bancos/tesoreria</t>
  </si>
  <si>
    <t>Efectivo</t>
  </si>
  <si>
    <t>(Pesos)</t>
  </si>
  <si>
    <t>Ente Público:</t>
  </si>
  <si>
    <t>a1)</t>
  </si>
  <si>
    <t>a2)</t>
  </si>
  <si>
    <t>a3)</t>
  </si>
  <si>
    <t>a4)</t>
  </si>
  <si>
    <t>a5)</t>
  </si>
  <si>
    <t>a6)</t>
  </si>
  <si>
    <t>a7)</t>
  </si>
  <si>
    <t>b1)</t>
  </si>
  <si>
    <t>b2)</t>
  </si>
  <si>
    <t>b3)</t>
  </si>
  <si>
    <t>b4)</t>
  </si>
  <si>
    <t>b5)</t>
  </si>
  <si>
    <t>b6)</t>
  </si>
  <si>
    <t>Anticipo a Contratistas por Obras Públicas a Corto Plazo</t>
  </si>
  <si>
    <t>Otros Derechos a Recibir Bienes o Servicios a Corto Plazo</t>
  </si>
  <si>
    <t>c1)</t>
  </si>
  <si>
    <t>c2)</t>
  </si>
  <si>
    <t>c3)</t>
  </si>
  <si>
    <t>c4)</t>
  </si>
  <si>
    <t>c5)</t>
  </si>
  <si>
    <t>d1)</t>
  </si>
  <si>
    <t>d2)</t>
  </si>
  <si>
    <t>d3)</t>
  </si>
  <si>
    <t>d4)</t>
  </si>
  <si>
    <t>d5)</t>
  </si>
  <si>
    <t>e. Almacenes</t>
  </si>
  <si>
    <t>f1)</t>
  </si>
  <si>
    <t>f2)</t>
  </si>
  <si>
    <t>Estimación por Deterioro de Inventarios</t>
  </si>
  <si>
    <t>g1)</t>
  </si>
  <si>
    <t>g2)</t>
  </si>
  <si>
    <t>g3)</t>
  </si>
  <si>
    <t>g4)</t>
  </si>
  <si>
    <t>Valores en Garantía</t>
  </si>
  <si>
    <t>Bienes Derivados de Embargos, Decomisos, Aseguramientos y Dación en Pago</t>
  </si>
  <si>
    <t>Adquisición con Fondos de Terceros</t>
  </si>
  <si>
    <t>Inversiones Temporales (hasta 3 meses)</t>
  </si>
  <si>
    <t>Fondos con Afectación Especifica</t>
  </si>
  <si>
    <t>Depósitos de fondos de Terceros</t>
  </si>
  <si>
    <t>Otros Efectivos y Equivalentes</t>
  </si>
  <si>
    <t xml:space="preserve">Inversiones Financieras </t>
  </si>
  <si>
    <t>Cuentas por Cobrar</t>
  </si>
  <si>
    <t>Deudores Diversos</t>
  </si>
  <si>
    <t>Ingresos por Recuperar</t>
  </si>
  <si>
    <t>Deudores por Anticipos de la Tesoreria</t>
  </si>
  <si>
    <t>Prestamos Otorgados</t>
  </si>
  <si>
    <t>Otros Derechos a Recibir Efectivo o Equivalentes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</si>
  <si>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</si>
  <si>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</si>
  <si>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</si>
  <si>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Inventarios de Mercancias para Venta</t>
  </si>
  <si>
    <t>Inventarios de Vercancias Terminadas</t>
  </si>
  <si>
    <t xml:space="preserve">Inventarios de Mercancias en Proceso de Elaboración </t>
  </si>
  <si>
    <t>Inventarios de Materias Primas, Materiales y Suministros para Producción</t>
  </si>
  <si>
    <t>Bienes en Tránsito</t>
  </si>
  <si>
    <t>b7)</t>
  </si>
  <si>
    <t>ACTIVO</t>
  </si>
  <si>
    <t>Activo Circulante</t>
  </si>
  <si>
    <t>Activo No Circulante</t>
  </si>
  <si>
    <t>a. Inversiones Financieras a Largo Plazo</t>
  </si>
  <si>
    <t>c. Bienes Inmuebles, Infraestructura y Construcciones en Proceso</t>
  </si>
  <si>
    <t>d. Bienes Muebles</t>
  </si>
  <si>
    <t>e. Activos Intangibles</t>
  </si>
  <si>
    <t>f. Depreciación, Deterioro y Amortización Acumulada de Bienes</t>
  </si>
  <si>
    <t>g. Activos Diferidos</t>
  </si>
  <si>
    <t>h. Estimación por Pérdida o Deterioro de Activos no Circulantes</t>
  </si>
  <si>
    <t>i. Otros Activos no Circulantes</t>
  </si>
  <si>
    <t>b. Derechos a Recibir Efectivo o Equivalentes a Largo Plazo</t>
  </si>
  <si>
    <t>PASIVO</t>
  </si>
  <si>
    <t>Pasivo Circulante</t>
  </si>
  <si>
    <t>a8)</t>
  </si>
  <si>
    <t>a9)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</si>
  <si>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</si>
  <si>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</si>
  <si>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</si>
  <si>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Arrendamiento Financiero</t>
  </si>
  <si>
    <t>Porción a Corto Plazo de la Deuda Pública de Largo Plazo</t>
  </si>
  <si>
    <t>d. Títulos y Valores a Corto Plazo</t>
  </si>
  <si>
    <t>e1)</t>
  </si>
  <si>
    <t>e2)</t>
  </si>
  <si>
    <t>e3)</t>
  </si>
  <si>
    <t>Ingresos Cobrados por Adelantado a Corto Plazo</t>
  </si>
  <si>
    <t>Intereses Cobrados por Adelantado a Corto Plazo</t>
  </si>
  <si>
    <t>Otros Pasivos Diferidos a Corto Plazo</t>
  </si>
  <si>
    <t>f3)</t>
  </si>
  <si>
    <t>f4)</t>
  </si>
  <si>
    <t>f5)</t>
  </si>
  <si>
    <t>Fondos en Garantía a Corto Plazo</t>
  </si>
  <si>
    <t>Fondos en Administración a Corto Plazo</t>
  </si>
  <si>
    <t>Fondos en Contingentes a Corto Plazo</t>
  </si>
  <si>
    <t>Fondos de Fideicomisos, Mandatos y Contratos Análogos a Corto Plazo</t>
  </si>
  <si>
    <t>Otros Fondos de Terceros en Garantía y/o Administración a Corto Plazo</t>
  </si>
  <si>
    <t>f6)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</si>
  <si>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</si>
  <si>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</si>
  <si>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</si>
  <si>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</si>
  <si>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h1)</t>
  </si>
  <si>
    <t>h2)</t>
  </si>
  <si>
    <t>h3)</t>
  </si>
  <si>
    <t>Ingresos por Clasificar</t>
  </si>
  <si>
    <t>Recaudación por Participar</t>
  </si>
  <si>
    <t>Otros Pasivos Circulantes</t>
  </si>
  <si>
    <t>Pasivo No Circulante</t>
  </si>
  <si>
    <t>a. Cuentas por Pagar de Largo Plazo</t>
  </si>
  <si>
    <t>b. Documentos por Pagar a Largo Plazo</t>
  </si>
  <si>
    <t>c. Deúda Pública a Largo Plazo</t>
  </si>
  <si>
    <t>d. Pasivos Diferidos a Largo Plazo</t>
  </si>
  <si>
    <t>e. Fondos y Bienes de Terceros en Garantía y/o Administración a Largo Plazo</t>
  </si>
  <si>
    <t>f.  Provisiones a Largo Plazo</t>
  </si>
  <si>
    <t>HACIENDA PUBLICA/PATRIMONIO</t>
  </si>
  <si>
    <t>a. Aportaciones</t>
  </si>
  <si>
    <t>b. Donaciones de Capital</t>
  </si>
  <si>
    <t>c. Actualizaciones del Patrimonio</t>
  </si>
  <si>
    <t xml:space="preserve">a. Resultado del Ejercicio (Ahorro/desahorro) </t>
  </si>
  <si>
    <t>b. Resultado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</si>
  <si>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</si>
  <si>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</si>
  <si>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</si>
  <si>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</si>
  <si>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</si>
  <si>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Estado de Situación Financiera Detallado - LDF</t>
  </si>
  <si>
    <t>Concepto</t>
  </si>
  <si>
    <t>Estimaciones para Cuentas Incobrables por Derechos a Recibir Efectivo o equivalentes</t>
  </si>
  <si>
    <t>Servicios Personales</t>
  </si>
  <si>
    <t>Contratistas por Obras Públicas</t>
  </si>
  <si>
    <t>Participaciones y Aportaciones</t>
  </si>
  <si>
    <t>Transferencias Otorgadas</t>
  </si>
  <si>
    <t>Intereses, Comisiones y Otros Gastos de la Deuda Pública</t>
  </si>
  <si>
    <t>Retenciones y Contribuciones</t>
  </si>
  <si>
    <t>Devoluciones de la Ley de Ingresos</t>
  </si>
  <si>
    <t>Otras Cuentas por Pagar</t>
  </si>
  <si>
    <t>11310000</t>
  </si>
  <si>
    <t>11320000</t>
  </si>
  <si>
    <t>11330000</t>
  </si>
  <si>
    <t>11340000</t>
  </si>
  <si>
    <t>11390000</t>
  </si>
  <si>
    <t>11410000</t>
  </si>
  <si>
    <t>11420000</t>
  </si>
  <si>
    <t>11430000</t>
  </si>
  <si>
    <t>11450000</t>
  </si>
  <si>
    <t>11440000</t>
  </si>
  <si>
    <t>Bienes en Garantía (Excluye Depósitos de Fondos)</t>
  </si>
  <si>
    <t>Subejercicio</t>
  </si>
  <si>
    <t>Aprobado</t>
  </si>
  <si>
    <t>Ampliaciones/ (Reducciones)</t>
  </si>
  <si>
    <t>Modificado</t>
  </si>
  <si>
    <t>Devengado</t>
  </si>
  <si>
    <t>Pagado</t>
  </si>
  <si>
    <t>3 = ( 1+2 )</t>
  </si>
  <si>
    <t>6 = ( 3-4 )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</si>
  <si>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</si>
  <si>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</si>
  <si>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</si>
  <si>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</si>
  <si>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</si>
  <si>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</si>
  <si>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</si>
  <si>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</si>
  <si>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</si>
  <si>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</si>
  <si>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</si>
  <si>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</si>
  <si>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</si>
  <si>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</si>
  <si>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</si>
  <si>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</si>
  <si>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 xml:space="preserve"> Servicios Básicos</t>
  </si>
  <si>
    <t xml:space="preserve"> Servicios de Arrendamiento</t>
  </si>
  <si>
    <t xml:space="preserve"> Servicios Profesionales, Científicos, Técnicos y Otros Servicios</t>
  </si>
  <si>
    <t xml:space="preserve"> Servicios Financieros, Bancarios y Comerciales</t>
  </si>
  <si>
    <t xml:space="preserve"> Servicios de Instalación, Reparación, Mantenimiento y Conservación</t>
  </si>
  <si>
    <t xml:space="preserve"> Servicios de Comunicación Social y Publicidad</t>
  </si>
  <si>
    <t xml:space="preserve"> Servicios de Traslado y Viáticos</t>
  </si>
  <si>
    <t xml:space="preserve"> Servicios Oficiales</t>
  </si>
  <si>
    <t xml:space="preserve"> Otros 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</si>
  <si>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</si>
  <si>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</si>
  <si>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</si>
  <si>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</si>
  <si>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</si>
  <si>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</si>
  <si>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</si>
  <si>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</si>
  <si>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</si>
  <si>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</si>
  <si>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</si>
  <si>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</si>
  <si>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</si>
  <si>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</si>
  <si>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</si>
  <si>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</si>
  <si>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</si>
  <si>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</si>
  <si>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Publica en Bienes de Dominio Publico</t>
  </si>
  <si>
    <t>Obra Publica en Bienes Propios</t>
  </si>
  <si>
    <t>Proyectos Productivos y Acciones de Fomento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</si>
  <si>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</si>
  <si>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</si>
  <si>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</si>
  <si>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</si>
  <si>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</si>
  <si>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</si>
  <si>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</si>
  <si>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</si>
  <si>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</si>
  <si>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</si>
  <si>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Amortización de la Deuda Publica</t>
  </si>
  <si>
    <t>Intereses de la Deuda Publica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</si>
  <si>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</si>
  <si>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</si>
  <si>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</si>
  <si>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</si>
  <si>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</si>
  <si>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</si>
  <si>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A. Servicios Personales</t>
  </si>
  <si>
    <t>I. Gasto No Etiquetado</t>
  </si>
  <si>
    <t>b8)</t>
  </si>
  <si>
    <t>b9)</t>
  </si>
  <si>
    <t>c6)</t>
  </si>
  <si>
    <t>c7)</t>
  </si>
  <si>
    <t>c8)</t>
  </si>
  <si>
    <t>c9)</t>
  </si>
  <si>
    <t xml:space="preserve"> B. Materiales y Suministros</t>
  </si>
  <si>
    <t>C. Servicios Generales</t>
  </si>
  <si>
    <t>D. Transferencias, Asignaciones, Subsidios y Otras Ayudas</t>
  </si>
  <si>
    <t>d6)</t>
  </si>
  <si>
    <t>d7)</t>
  </si>
  <si>
    <t>d8)</t>
  </si>
  <si>
    <t>d9)</t>
  </si>
  <si>
    <t xml:space="preserve"> E. Bienes Muebles</t>
  </si>
  <si>
    <t>e4)</t>
  </si>
  <si>
    <t>e5)</t>
  </si>
  <si>
    <t>e6)</t>
  </si>
  <si>
    <t>e7)</t>
  </si>
  <si>
    <t>e8)</t>
  </si>
  <si>
    <t>e9)</t>
  </si>
  <si>
    <t xml:space="preserve"> F. Inversión Publica</t>
  </si>
  <si>
    <t>G. Inversiones Financieras y Otras Provisiones</t>
  </si>
  <si>
    <t>g5)</t>
  </si>
  <si>
    <t>g6)</t>
  </si>
  <si>
    <t>g7)</t>
  </si>
  <si>
    <t xml:space="preserve"> H. Participaciones y Aportaciones</t>
  </si>
  <si>
    <t xml:space="preserve"> I. Deuda Publica</t>
  </si>
  <si>
    <t>i1)</t>
  </si>
  <si>
    <t>i2)</t>
  </si>
  <si>
    <t>i3)</t>
  </si>
  <si>
    <t>i4)</t>
  </si>
  <si>
    <t>i5)</t>
  </si>
  <si>
    <t>i6)</t>
  </si>
  <si>
    <t>i7)</t>
  </si>
  <si>
    <t>II. Gasto Etiquetado</t>
  </si>
  <si>
    <t>CUADRO 6</t>
  </si>
  <si>
    <t>Concepto ( c)</t>
  </si>
  <si>
    <t>Ingresos</t>
  </si>
  <si>
    <t>Diferencia ( 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</si>
  <si>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</si>
  <si>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</si>
  <si>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</si>
  <si>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</si>
  <si>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</si>
  <si>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</si>
  <si>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</si>
  <si>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</si>
  <si>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</si>
  <si>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</si>
  <si>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</si>
  <si>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</si>
  <si>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</si>
  <si>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</si>
  <si>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</si>
  <si>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</si>
  <si>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</si>
  <si>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</si>
  <si>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</si>
  <si>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</si>
  <si>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</si>
  <si>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</si>
  <si>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</si>
  <si>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</si>
  <si>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</si>
  <si>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</si>
  <si>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</si>
  <si>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</si>
  <si>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</si>
  <si>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</si>
  <si>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</si>
  <si>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</si>
  <si>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</si>
  <si>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</si>
  <si>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</si>
  <si>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</si>
  <si>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</si>
  <si>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</si>
  <si>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</si>
  <si>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</si>
  <si>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</si>
  <si>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</si>
  <si>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</si>
  <si>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</si>
  <si>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Publica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</si>
  <si>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</si>
  <si>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</si>
  <si>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</si>
  <si>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</si>
  <si>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</si>
  <si>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</si>
  <si>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</si>
  <si>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</si>
  <si>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</si>
  <si>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</si>
  <si>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</si>
  <si>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Etiquetas (II=A+B+C+D+E)</t>
  </si>
  <si>
    <t>III. Ingresos Derivados de Financiamientos (III=A)</t>
  </si>
  <si>
    <t>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</si>
  <si>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</si>
  <si>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</si>
  <si>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</si>
  <si>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</si>
  <si>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(3=1+2)</t>
  </si>
  <si>
    <t>FUENTE: Elaborados con información del CONAC. Criterios para la elaboracion y presentación homogénea de la información financiera y de los formatos a que hace referencia la Ley de Disciplina Financiera de las Entidades Federativas y los Municipios.</t>
  </si>
  <si>
    <t>Balance Presupuestario - LDF</t>
  </si>
  <si>
    <t>(PESOS)</t>
  </si>
  <si>
    <t>Concepto (c)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</si>
  <si>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</si>
  <si>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</si>
  <si>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</si>
  <si>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</si>
  <si>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</si>
  <si>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</si>
  <si>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</si>
  <si>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</si>
  <si>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</si>
  <si>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</si>
  <si>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</si>
  <si>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</si>
  <si>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</si>
  <si>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</si>
  <si>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</si>
  <si>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</si>
  <si>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</si>
  <si>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</si>
  <si>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</si>
  <si>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</si>
  <si>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</si>
  <si>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</si>
  <si>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</si>
  <si>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</si>
  <si>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</si>
  <si>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</si>
  <si>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</si>
  <si>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</si>
  <si>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</si>
  <si>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</si>
  <si>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</si>
  <si>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</si>
  <si>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</si>
  <si>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FUENTE: Elaborados con información del CONAC. Criterios para la elaboración y presentación homogénea de la información financiera y de los formatos a que hace referencia la Ley de Disciplina Financiera de las Entidades Federativas y los Municipios.</t>
  </si>
  <si>
    <t>NOTA: Se adjunta archivo con que contiene instructivo de llenado de los formatos “Cuadros CONAC Criterios”</t>
  </si>
  <si>
    <t>Estado Analítico del Ejercicio del Presupuesto de Egresos Detallado - LDF</t>
  </si>
  <si>
    <t>Clasificación por Objeto del Gasto (Capítulo y Concepto)</t>
  </si>
  <si>
    <t>Estimado/ Aprobado (d)</t>
  </si>
  <si>
    <t xml:space="preserve">Recaudado/ Pagado </t>
  </si>
  <si>
    <t>Recaudado/ Pagado</t>
  </si>
  <si>
    <t>a. Efectivo y Equivalentes de Efectivo (a=a1+a2+a3,a4+a5+a6+a7)</t>
  </si>
  <si>
    <t>b. Derechos a Recibir Efectivo o Equivalentes (b=b1+b2+b3,b4+b5+b6+b7)</t>
  </si>
  <si>
    <t xml:space="preserve">c. Derechos a Recibir Bienes o Servicios (c=c1+c2+c3+c4+c5) </t>
  </si>
  <si>
    <t>d. Inventarios (d=d1+d2+d3+d4+d5)</t>
  </si>
  <si>
    <t>f. Estimación por Pérdida o Deterioro de Activos Circulantes (f=f1+f2)</t>
  </si>
  <si>
    <t>g. Otros activos circulantes (g=g1+g2+g3+g4)</t>
  </si>
  <si>
    <t>IA) Total de Activos Circulantes (IA=a+b+c+d+e+f+g)</t>
  </si>
  <si>
    <t>IB. Total de Activos No Circulantes (IB=a+b+c+d+e+f+g+h+i)</t>
  </si>
  <si>
    <t>I. Total del Activo I=IA+IB)</t>
  </si>
  <si>
    <t>a. Cuentas por Pagar de Corto Plazo (a=a1+a2+a3+a4+a5+a6+a7+a8+a9)</t>
  </si>
  <si>
    <t>b. Documentos por Pagar a Corto Plazo (b=b1+b2+b3)</t>
  </si>
  <si>
    <t>c. Porción de Corto Plazo de la Deuda Pública de Largo Plazo (c=c1+c2)</t>
  </si>
  <si>
    <t>e. Pasivos Diferidos a Corto Plazo (e=e1+e2+e3)</t>
  </si>
  <si>
    <t>f. Fondos y Bienes de Terceros en Garantía y/o Administracion a Corto Plazo (f=f1+f2+f3+f4+f5+f6)</t>
  </si>
  <si>
    <t>g. Provisiones a Corto Plazo (g=g1+g2+g3)</t>
  </si>
  <si>
    <t>h. Otros Pasivos a Corto Plazo (h=h1+h2+h3)</t>
  </si>
  <si>
    <t>IIA. Total de Pasivos Circulantes (IIA= a+b+c+d+e+f+g+h)</t>
  </si>
  <si>
    <t>IIB. Total de Pasivos No Circulantes (a+b+c+d+e+f)</t>
  </si>
  <si>
    <t>II. Total del Pasivo (II=IIA+IIB)</t>
  </si>
  <si>
    <t>IIIA. Hacienda Pública/Patrimonio Contribuido (IIIA=a+b+c)</t>
  </si>
  <si>
    <t>IIIB. Hacienda Pública/Patrimonio Generado (IIIB=a+b+c+d+e)</t>
  </si>
  <si>
    <t>IIIC. Exceso o Insuficiencia en la Actualizacion de la Hacienda Pública/Patrimonio (IIIC=a+b)</t>
  </si>
  <si>
    <t>III. Total Hacienda Pública/Patrimonio (III=IIIA+IIIB+IIIC)</t>
  </si>
  <si>
    <t>IV. Total del Pasivo y Hacienda Pública/Patrimonio (IV=II+III)</t>
  </si>
  <si>
    <t>Formato 2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</si>
  <si>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</si>
  <si>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</si>
  <si>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</si>
  <si>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</si>
  <si>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</si>
  <si>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</si>
  <si>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</si>
  <si>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</si>
  <si>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</si>
  <si>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</si>
  <si>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</si>
  <si>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</si>
  <si>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</si>
  <si>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</si>
  <si>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</si>
  <si>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</si>
  <si>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</si>
  <si>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</si>
  <si>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</si>
  <si>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</si>
  <si>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5. Valor de Instrumentos Bono Cupón Cero 2 (Informativo)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</si>
  <si>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</si>
  <si>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</si>
  <si>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</si>
  <si>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</si>
  <si>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</si>
  <si>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</si>
  <si>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</si>
  <si>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</si>
  <si>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</si>
  <si>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</si>
  <si>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</si>
  <si>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</si>
  <si>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</si>
  <si>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</si>
  <si>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B. Crédito 2</t>
  </si>
  <si>
    <t>C. Crédito XX</t>
  </si>
  <si>
    <t>Formato 3</t>
  </si>
  <si>
    <t>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</si>
  <si>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</si>
  <si>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</si>
  <si>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</si>
  <si>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</si>
  <si>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</si>
  <si>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</si>
  <si>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</si>
  <si>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</si>
  <si>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</si>
  <si>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</si>
  <si>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</si>
  <si>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</si>
  <si>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</si>
  <si>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</si>
  <si>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</si>
  <si>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</si>
  <si>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</si>
  <si>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</si>
  <si>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</si>
  <si>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a) APP 1 </t>
  </si>
  <si>
    <t>Clasificación de Servicios Personales por Categoría</t>
  </si>
  <si>
    <t>Egresos</t>
  </si>
  <si>
    <t xml:space="preserve">I. Gasto No Etiquetado </t>
  </si>
  <si>
    <t>A. Personal Administrativo y de Servicio Público</t>
  </si>
  <si>
    <t>B. Magisterio</t>
  </si>
  <si>
    <t xml:space="preserve">C. Servicios de Salud </t>
  </si>
  <si>
    <t xml:space="preserve"> Personal Administrativo</t>
  </si>
  <si>
    <t xml:space="preserve"> Personal Médico, Paramédico y afín</t>
  </si>
  <si>
    <t>D. Seguridad Pública</t>
  </si>
  <si>
    <t xml:space="preserve">E. Gastos asociados a la implementación de nuevas leyes federales o reformas a las mismas </t>
  </si>
  <si>
    <t xml:space="preserve"> Nombre del Programa o Ley 1</t>
  </si>
  <si>
    <t xml:space="preserve"> Nombre del Programa o Ley 2</t>
  </si>
  <si>
    <t>F. Sentencias laborales definitivas</t>
  </si>
  <si>
    <t>E. Gastos asociados a la implementación de nuevas leyes federales o reformas a las mismas</t>
  </si>
  <si>
    <t xml:space="preserve">III. Total del Gasto en Servicios Personales </t>
  </si>
  <si>
    <t>Estado Analítico del Ejercicio del Presupuesto de Egresos - LDF</t>
  </si>
  <si>
    <t>Clasificación Administrativa</t>
  </si>
  <si>
    <t>II. Gasto Etiquetado (II=A+B+C+D+E+F+G+H)</t>
  </si>
  <si>
    <t xml:space="preserve">III. Total de Egresos </t>
  </si>
  <si>
    <t>Clasificación Funcional (Finalidad y Función)</t>
  </si>
  <si>
    <t xml:space="preserve">Aprobado </t>
  </si>
  <si>
    <t>Ampliaciones/ Reducciones</t>
  </si>
  <si>
    <t xml:space="preserve">Modificado </t>
  </si>
  <si>
    <t xml:space="preserve">I. Gasto No Etiquetado (I=A+B+C+D) 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</si>
  <si>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</si>
  <si>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</si>
  <si>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</si>
  <si>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</si>
  <si>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</si>
  <si>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</si>
  <si>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</si>
  <si>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</si>
  <si>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</si>
  <si>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</si>
  <si>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</si>
  <si>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</si>
  <si>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</si>
  <si>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</si>
  <si>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</si>
  <si>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</si>
  <si>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</si>
  <si>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</si>
  <si>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</si>
  <si>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</si>
  <si>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</si>
  <si>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</si>
  <si>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</si>
  <si>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</si>
  <si>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</si>
  <si>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</si>
  <si>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</si>
  <si>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</si>
  <si>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</si>
  <si>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</si>
  <si>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</si>
  <si>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</si>
  <si>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</si>
  <si>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</si>
  <si>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Crédito 1</t>
  </si>
  <si>
    <t>Crédito 2</t>
  </si>
  <si>
    <t>Credito 3</t>
  </si>
  <si>
    <t>A. Credito 1</t>
  </si>
  <si>
    <r>
      <rPr>
        <b/>
        <sz val="10"/>
        <color theme="1"/>
        <rFont val="Calibri "/>
      </rPr>
      <t>B. Magisterio.-</t>
    </r>
    <r>
      <rPr>
        <sz val="10"/>
        <color theme="1"/>
        <rFont val="Calibri "/>
      </rPr>
      <t xml:space="preserve"> En este rubro unicamente va lo referente a Magisterio Estatal y Federal (Incluye Telesecundarias). No aplica para el personal docente de los Organismos Públicos Descentralizados.</t>
    </r>
  </si>
  <si>
    <t>Notas:</t>
  </si>
  <si>
    <t>NOTA: Ingresos Excedentes de Ingresos de Libre Disposición.- En este rubro representa la suma de los Ingresos que se han registrado adicional al Ingreso Estimado.</t>
  </si>
  <si>
    <r>
      <t xml:space="preserve">NOTA: </t>
    </r>
    <r>
      <rPr>
        <sz val="9"/>
        <color theme="1"/>
        <rFont val="Arial"/>
        <family val="2"/>
      </rPr>
      <t>De acuerdo al inciso e) del instructivo de llenado del Formato 1 ESF Detallado, los saldos del ejercicio anterior serán al cierre del ejercicio anterior al que se informa, es decir, siempre al mes de Diciembre del año anterior.</t>
    </r>
  </si>
  <si>
    <r>
      <t xml:space="preserve">NOTA: En el caso  que los Organismos reciban recursos del Ramo 33, estos deberán reflejarse como </t>
    </r>
    <r>
      <rPr>
        <b/>
        <sz val="11"/>
        <color theme="1"/>
        <rFont val="Calibri"/>
        <family val="2"/>
        <scheme val="minor"/>
      </rPr>
      <t xml:space="preserve">Transferencias, </t>
    </r>
    <r>
      <rPr>
        <sz val="11"/>
        <color theme="1"/>
        <rFont val="Calibri"/>
        <family val="2"/>
        <scheme val="minor"/>
      </rPr>
      <t>y no dentro del Fondo de Aportaciones del Ramo 33 correspondiente, unicamente el poder Ejecutivo es quin lo reflejara como Aportaciones.</t>
    </r>
  </si>
  <si>
    <t>C. Remanentes de Ingresos aplicados en el período.- En este rubro se incluirá el gasto realizado con recursos disponibles de ejercicios anteriores, los cuales deberan estar contemplados en en Bancos al cierre del ejercicio anterior.</t>
  </si>
  <si>
    <t>UNIVERSIDAD TECNOLÓGICA DE POANAS</t>
  </si>
  <si>
    <t>4. Deuda Contingente 1 (informativo)</t>
  </si>
  <si>
    <t>UNIVERSIDAD TECNOLOGICA DE POANAS</t>
  </si>
  <si>
    <t>A. RECTORIA</t>
  </si>
  <si>
    <t>B. ADMINISTRACION Y FINANZAS</t>
  </si>
  <si>
    <t>C. ACADEMICO</t>
  </si>
  <si>
    <t>D. PLANEACION Y EVALUACION PRESUPUESTAL</t>
  </si>
  <si>
    <t>F. SERVICIOS ESCOLARES</t>
  </si>
  <si>
    <t>E. VINCULACION Y EXTENCION EDUCATIVA</t>
  </si>
  <si>
    <t>prima vacacional</t>
  </si>
  <si>
    <t>limpieza abril- junio</t>
  </si>
  <si>
    <t>pasivo telmex</t>
  </si>
  <si>
    <t>31 de Diciembre de 2020</t>
  </si>
  <si>
    <t>Estado Analitico de Ingresos Detallado - LDF</t>
  </si>
  <si>
    <t>Saldo al 31 de diciembre de 2020(d)</t>
  </si>
  <si>
    <t>Monto pagado de la inversión al 31 de Marzo de 2021 (k)</t>
  </si>
  <si>
    <t>Monto pagado de la inversión actualizado al 31 de Marzo de 2021 (l)</t>
  </si>
  <si>
    <t>Saldo pendiente por pagar de la inversión al 31 de Marzo de 2021 (m = g – l)</t>
  </si>
  <si>
    <t>Al 31 de Diciembre de 2020 y al 30 de Junio de 2021</t>
  </si>
  <si>
    <t>30 de Junio de 2021</t>
  </si>
  <si>
    <t>Del 1 de Enero al 30 de Junio de 2021 (b)</t>
  </si>
  <si>
    <t>Del 1 de Enero al 30 de Junio de 2021</t>
  </si>
  <si>
    <t>del 01 de Enero al 30 de Junio de 2021</t>
  </si>
  <si>
    <t>Del 1 de Enero al 30 de 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</si>
</sst>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_-* #,##0_-;\-* #,##0_-;_-* &quot;-&quot;??_-;_-@_-"/>
    <numFmt numFmtId="167" formatCode="_(* #,##0_);_(* \(#,##0\);_(* &quot;-&quot;??_);_(@_)"/>
    <numFmt numFmtId="168" formatCode="#,##0.000000000"/>
  </numFmts>
  <fonts count="48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010000"/>
      <name val="Arial"/>
      <family val="2"/>
    </font>
    <font>
      <sz val="11"/>
      <color theme="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rgb="FF010000"/>
      <name val="Arial"/>
      <family val="2"/>
    </font>
    <font>
      <b/>
      <sz val="9"/>
      <color theme="1"/>
      <name val="Arial"/>
      <family val="2"/>
    </font>
    <font>
      <sz val="10"/>
      <color theme="1"/>
      <name val="Calibri "/>
    </font>
    <font>
      <b/>
      <sz val="10"/>
      <color theme="1"/>
      <name val="Calibri "/>
    </font>
    <font>
      <sz val="10"/>
      <name val="Calibri"/>
      <family val="2"/>
      <scheme val="minor"/>
    </font>
    <font>
      <b/>
      <sz val="10"/>
      <name val="Calibri "/>
    </font>
    <font>
      <sz val="10"/>
      <name val="Calibri "/>
    </font>
    <font>
      <b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11"/>
      <color indexed="8"/>
      <name val="Arial Narrow"/>
      <family val="2"/>
    </font>
    <font>
      <b/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  <font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10" fillId="0" borderId="0"/>
    <xf numFmtId="164" fontId="15" fillId="0" borderId="0"/>
    <xf numFmtId="0" fontId="15" fillId="0" borderId="0"/>
    <xf numFmtId="43" fontId="10" fillId="0" borderId="0" applyFont="0" applyFill="0" applyBorder="0" applyAlignment="0" applyProtection="0"/>
    <xf numFmtId="0" fontId="18" fillId="3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21" fillId="0" borderId="0"/>
    <xf numFmtId="0" fontId="7" fillId="0" borderId="0"/>
  </cellStyleXfs>
  <cellXfs count="519">
    <xf numFmtId="0" fontId="0" fillId="0" borderId="0" xfId="0"/>
    <xf numFmtId="0" fontId="11" fillId="0" borderId="0" xfId="0" applyFont="1"/>
    <xf numFmtId="4" fontId="11" fillId="0" borderId="0" xfId="0" applyNumberFormat="1" applyFont="1"/>
    <xf numFmtId="0" fontId="11" fillId="0" borderId="0" xfId="0" applyFont="1" applyBorder="1"/>
    <xf numFmtId="4" fontId="11" fillId="0" borderId="0" xfId="0" applyNumberFormat="1" applyFont="1" applyFill="1" applyBorder="1"/>
    <xf numFmtId="0" fontId="14" fillId="2" borderId="0" xfId="1" applyFont="1" applyFill="1" applyBorder="1" applyAlignment="1">
      <alignment horizontal="right"/>
    </xf>
    <xf numFmtId="0" fontId="14" fillId="2" borderId="0" xfId="1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4" fontId="12" fillId="0" borderId="0" xfId="0" applyNumberFormat="1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11" fillId="0" borderId="1" xfId="0" applyFont="1" applyBorder="1"/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8" xfId="0" applyFont="1" applyBorder="1"/>
    <xf numFmtId="0" fontId="11" fillId="0" borderId="0" xfId="0" applyFont="1" applyFill="1"/>
    <xf numFmtId="0" fontId="12" fillId="0" borderId="0" xfId="0" applyFont="1" applyFill="1"/>
    <xf numFmtId="0" fontId="12" fillId="2" borderId="2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0" borderId="5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5" xfId="0" applyFont="1" applyFill="1" applyBorder="1" applyAlignment="1"/>
    <xf numFmtId="3" fontId="11" fillId="0" borderId="5" xfId="0" applyNumberFormat="1" applyFont="1" applyBorder="1"/>
    <xf numFmtId="4" fontId="11" fillId="0" borderId="5" xfId="0" applyNumberFormat="1" applyFont="1" applyBorder="1"/>
    <xf numFmtId="0" fontId="11" fillId="0" borderId="7" xfId="0" applyFont="1" applyBorder="1"/>
    <xf numFmtId="0" fontId="11" fillId="2" borderId="9" xfId="0" applyFont="1" applyFill="1" applyBorder="1"/>
    <xf numFmtId="0" fontId="11" fillId="0" borderId="11" xfId="0" applyFont="1" applyFill="1" applyBorder="1"/>
    <xf numFmtId="0" fontId="11" fillId="0" borderId="10" xfId="0" applyFont="1" applyBorder="1"/>
    <xf numFmtId="4" fontId="11" fillId="2" borderId="9" xfId="0" applyNumberFormat="1" applyFont="1" applyFill="1" applyBorder="1"/>
    <xf numFmtId="4" fontId="11" fillId="0" borderId="10" xfId="0" applyNumberFormat="1" applyFont="1" applyBorder="1"/>
    <xf numFmtId="0" fontId="11" fillId="2" borderId="1" xfId="0" applyFont="1" applyFill="1" applyBorder="1"/>
    <xf numFmtId="0" fontId="11" fillId="0" borderId="4" xfId="0" applyFont="1" applyFill="1" applyBorder="1"/>
    <xf numFmtId="4" fontId="11" fillId="0" borderId="4" xfId="0" applyNumberFormat="1" applyFont="1" applyFill="1" applyBorder="1"/>
    <xf numFmtId="0" fontId="11" fillId="0" borderId="6" xfId="0" applyFont="1" applyFill="1" applyBorder="1"/>
    <xf numFmtId="0" fontId="11" fillId="0" borderId="7" xfId="0" applyFont="1" applyFill="1" applyBorder="1"/>
    <xf numFmtId="4" fontId="11" fillId="0" borderId="10" xfId="0" applyNumberFormat="1" applyFont="1" applyFill="1" applyBorder="1"/>
    <xf numFmtId="49" fontId="11" fillId="0" borderId="0" xfId="0" applyNumberFormat="1" applyFont="1"/>
    <xf numFmtId="49" fontId="11" fillId="0" borderId="0" xfId="0" applyNumberFormat="1" applyFont="1" applyFill="1"/>
    <xf numFmtId="49" fontId="12" fillId="0" borderId="0" xfId="0" applyNumberFormat="1" applyFont="1" applyFill="1"/>
    <xf numFmtId="3" fontId="11" fillId="0" borderId="11" xfId="0" applyNumberFormat="1" applyFont="1" applyFill="1" applyBorder="1"/>
    <xf numFmtId="3" fontId="11" fillId="0" borderId="11" xfId="0" applyNumberFormat="1" applyFont="1" applyBorder="1"/>
    <xf numFmtId="0" fontId="9" fillId="0" borderId="0" xfId="6"/>
    <xf numFmtId="0" fontId="9" fillId="0" borderId="0" xfId="6" applyFill="1"/>
    <xf numFmtId="0" fontId="20" fillId="0" borderId="4" xfId="5" applyFont="1" applyFill="1" applyBorder="1" applyAlignment="1">
      <alignment horizontal="left" vertical="center"/>
    </xf>
    <xf numFmtId="0" fontId="16" fillId="0" borderId="5" xfId="5" applyFont="1" applyFill="1" applyBorder="1" applyAlignment="1">
      <alignment horizontal="center" vertical="center"/>
    </xf>
    <xf numFmtId="4" fontId="20" fillId="0" borderId="9" xfId="5" applyNumberFormat="1" applyFont="1" applyFill="1" applyBorder="1" applyAlignment="1">
      <alignment horizontal="right" vertical="center"/>
    </xf>
    <xf numFmtId="0" fontId="17" fillId="0" borderId="0" xfId="6" applyFont="1"/>
    <xf numFmtId="0" fontId="17" fillId="0" borderId="1" xfId="6" applyFont="1" applyFill="1" applyBorder="1"/>
    <xf numFmtId="0" fontId="17" fillId="0" borderId="3" xfId="6" applyFont="1" applyFill="1" applyBorder="1"/>
    <xf numFmtId="4" fontId="17" fillId="0" borderId="9" xfId="6" applyNumberFormat="1" applyFont="1" applyFill="1" applyBorder="1"/>
    <xf numFmtId="0" fontId="9" fillId="0" borderId="5" xfId="6" applyFont="1" applyBorder="1"/>
    <xf numFmtId="0" fontId="17" fillId="0" borderId="4" xfId="6" applyFont="1" applyFill="1" applyBorder="1"/>
    <xf numFmtId="0" fontId="17" fillId="0" borderId="5" xfId="6" applyFont="1" applyFill="1" applyBorder="1"/>
    <xf numFmtId="0" fontId="19" fillId="0" borderId="5" xfId="6" applyFont="1" applyBorder="1"/>
    <xf numFmtId="0" fontId="9" fillId="0" borderId="8" xfId="6" applyFont="1" applyBorder="1"/>
    <xf numFmtId="0" fontId="17" fillId="0" borderId="15" xfId="6" applyFont="1" applyBorder="1"/>
    <xf numFmtId="0" fontId="17" fillId="0" borderId="13" xfId="6" applyFont="1" applyBorder="1"/>
    <xf numFmtId="4" fontId="17" fillId="0" borderId="14" xfId="6" applyNumberFormat="1" applyFont="1" applyBorder="1"/>
    <xf numFmtId="0" fontId="9" fillId="0" borderId="4" xfId="6" applyFont="1" applyBorder="1" applyAlignment="1">
      <alignment horizontal="right"/>
    </xf>
    <xf numFmtId="0" fontId="9" fillId="0" borderId="6" xfId="6" applyFont="1" applyBorder="1" applyAlignment="1">
      <alignment horizontal="right"/>
    </xf>
    <xf numFmtId="0" fontId="9" fillId="0" borderId="0" xfId="6"/>
    <xf numFmtId="166" fontId="9" fillId="0" borderId="0" xfId="6" applyNumberFormat="1"/>
    <xf numFmtId="0" fontId="0" fillId="0" borderId="0" xfId="0" applyFont="1" applyFill="1" applyProtection="1"/>
    <xf numFmtId="0" fontId="0" fillId="0" borderId="0" xfId="0" applyProtection="1"/>
    <xf numFmtId="2" fontId="0" fillId="0" borderId="0" xfId="0" applyNumberFormat="1" applyAlignment="1" applyProtection="1">
      <alignment vertical="center" wrapText="1"/>
    </xf>
    <xf numFmtId="4" fontId="0" fillId="0" borderId="0" xfId="0" applyNumberFormat="1"/>
    <xf numFmtId="3" fontId="0" fillId="0" borderId="0" xfId="0" applyNumberFormat="1" applyFont="1" applyFill="1" applyProtection="1"/>
    <xf numFmtId="3" fontId="28" fillId="0" borderId="11" xfId="0" applyNumberFormat="1" applyFont="1" applyFill="1" applyBorder="1" applyAlignment="1" applyProtection="1">
      <alignment horizontal="right" wrapText="1"/>
      <protection locked="0"/>
    </xf>
    <xf numFmtId="3" fontId="24" fillId="0" borderId="11" xfId="8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 wrapText="1"/>
      <protection locked="0"/>
    </xf>
    <xf numFmtId="3" fontId="28" fillId="0" borderId="10" xfId="0" applyNumberFormat="1" applyFont="1" applyFill="1" applyBorder="1" applyAlignment="1" applyProtection="1">
      <alignment horizontal="right" wrapText="1"/>
      <protection locked="0"/>
    </xf>
    <xf numFmtId="3" fontId="24" fillId="0" borderId="1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 applyProtection="1"/>
    <xf numFmtId="3" fontId="0" fillId="0" borderId="0" xfId="0" applyNumberFormat="1"/>
    <xf numFmtId="4" fontId="8" fillId="0" borderId="11" xfId="6" applyNumberFormat="1" applyFont="1" applyBorder="1"/>
    <xf numFmtId="4" fontId="8" fillId="0" borderId="10" xfId="6" applyNumberFormat="1" applyFont="1" applyBorder="1"/>
    <xf numFmtId="3" fontId="28" fillId="0" borderId="11" xfId="0" applyNumberFormat="1" applyFont="1" applyFill="1" applyBorder="1" applyAlignment="1" applyProtection="1">
      <alignment horizontal="right"/>
      <protection locked="0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4" fillId="0" borderId="11" xfId="0" applyNumberFormat="1" applyFont="1" applyFill="1" applyBorder="1" applyAlignment="1" applyProtection="1">
      <alignment horizontal="right"/>
    </xf>
    <xf numFmtId="0" fontId="17" fillId="2" borderId="9" xfId="6" applyFont="1" applyFill="1" applyBorder="1"/>
    <xf numFmtId="0" fontId="9" fillId="2" borderId="11" xfId="6" applyFill="1" applyBorder="1" applyAlignment="1">
      <alignment horizontal="left" indent="2"/>
    </xf>
    <xf numFmtId="0" fontId="9" fillId="2" borderId="11" xfId="6" applyFill="1" applyBorder="1" applyAlignment="1">
      <alignment horizontal="left" indent="4"/>
    </xf>
    <xf numFmtId="0" fontId="17" fillId="2" borderId="11" xfId="6" applyFont="1" applyFill="1" applyBorder="1" applyAlignment="1">
      <alignment horizontal="left"/>
    </xf>
    <xf numFmtId="0" fontId="9" fillId="2" borderId="11" xfId="6" applyFill="1" applyBorder="1" applyAlignment="1">
      <alignment horizontal="left" wrapText="1" indent="4"/>
    </xf>
    <xf numFmtId="0" fontId="17" fillId="2" borderId="11" xfId="6" applyFont="1" applyFill="1" applyBorder="1" applyAlignment="1">
      <alignment horizontal="left" indent="2"/>
    </xf>
    <xf numFmtId="0" fontId="17" fillId="2" borderId="10" xfId="6" applyFont="1" applyFill="1" applyBorder="1" applyAlignment="1">
      <alignment horizontal="left"/>
    </xf>
    <xf numFmtId="0" fontId="9" fillId="2" borderId="9" xfId="6" applyFill="1" applyBorder="1"/>
    <xf numFmtId="3" fontId="9" fillId="2" borderId="11" xfId="7" applyNumberFormat="1" applyFont="1" applyFill="1" applyBorder="1"/>
    <xf numFmtId="3" fontId="17" fillId="2" borderId="11" xfId="7" applyNumberFormat="1" applyFont="1" applyFill="1" applyBorder="1"/>
    <xf numFmtId="3" fontId="8" fillId="2" borderId="11" xfId="7" applyNumberFormat="1" applyFont="1" applyFill="1" applyBorder="1"/>
    <xf numFmtId="3" fontId="17" fillId="2" borderId="10" xfId="7" applyNumberFormat="1" applyFont="1" applyFill="1" applyBorder="1"/>
    <xf numFmtId="0" fontId="11" fillId="4" borderId="6" xfId="0" applyFont="1" applyFill="1" applyBorder="1"/>
    <xf numFmtId="0" fontId="14" fillId="4" borderId="7" xfId="1" applyFont="1" applyFill="1" applyBorder="1" applyAlignment="1">
      <alignment horizontal="right"/>
    </xf>
    <xf numFmtId="49" fontId="11" fillId="0" borderId="1" xfId="0" applyNumberFormat="1" applyFont="1" applyBorder="1"/>
    <xf numFmtId="49" fontId="11" fillId="0" borderId="4" xfId="0" applyNumberFormat="1" applyFont="1" applyBorder="1"/>
    <xf numFmtId="49" fontId="11" fillId="0" borderId="6" xfId="0" applyNumberFormat="1" applyFont="1" applyBorder="1"/>
    <xf numFmtId="0" fontId="30" fillId="0" borderId="0" xfId="6" applyFont="1"/>
    <xf numFmtId="0" fontId="31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vertical="center" wrapText="1"/>
    </xf>
    <xf numFmtId="0" fontId="30" fillId="0" borderId="16" xfId="6" applyFont="1" applyBorder="1" applyAlignment="1">
      <alignment horizontal="left" vertical="center" wrapText="1" indent="2"/>
    </xf>
    <xf numFmtId="4" fontId="30" fillId="0" borderId="28" xfId="6" applyNumberFormat="1" applyFont="1" applyBorder="1" applyAlignment="1">
      <alignment horizontal="right" vertical="center" wrapText="1"/>
    </xf>
    <xf numFmtId="4" fontId="21" fillId="0" borderId="28" xfId="10" applyNumberFormat="1" applyFont="1" applyFill="1" applyBorder="1" applyAlignment="1">
      <alignment horizontal="right" vertical="center"/>
    </xf>
    <xf numFmtId="4" fontId="30" fillId="0" borderId="28" xfId="6" applyNumberFormat="1" applyFont="1" applyBorder="1" applyAlignment="1">
      <alignment horizontal="right"/>
    </xf>
    <xf numFmtId="0" fontId="30" fillId="0" borderId="16" xfId="6" applyFont="1" applyBorder="1" applyAlignment="1">
      <alignment horizontal="left" vertical="center" wrapText="1" indent="4"/>
    </xf>
    <xf numFmtId="0" fontId="30" fillId="0" borderId="16" xfId="6" applyFont="1" applyBorder="1" applyAlignment="1">
      <alignment horizontal="left" vertical="center" wrapText="1"/>
    </xf>
    <xf numFmtId="4" fontId="31" fillId="0" borderId="28" xfId="6" applyNumberFormat="1" applyFont="1" applyBorder="1" applyAlignment="1">
      <alignment horizontal="right" vertical="center" wrapText="1"/>
    </xf>
    <xf numFmtId="4" fontId="31" fillId="0" borderId="23" xfId="6" applyNumberFormat="1" applyFont="1" applyBorder="1" applyAlignment="1">
      <alignment horizontal="right" vertical="center" wrapText="1"/>
    </xf>
    <xf numFmtId="4" fontId="30" fillId="0" borderId="28" xfId="6" applyNumberFormat="1" applyFont="1" applyFill="1" applyBorder="1" applyAlignment="1">
      <alignment horizontal="right" vertical="center" wrapText="1"/>
    </xf>
    <xf numFmtId="0" fontId="30" fillId="0" borderId="16" xfId="6" applyFont="1" applyBorder="1" applyAlignment="1">
      <alignment horizontal="left" vertical="center" wrapText="1" indent="5"/>
    </xf>
    <xf numFmtId="0" fontId="31" fillId="0" borderId="18" xfId="6" applyFont="1" applyBorder="1" applyAlignment="1">
      <alignment horizontal="left" vertical="center" wrapText="1"/>
    </xf>
    <xf numFmtId="4" fontId="31" fillId="0" borderId="30" xfId="6" applyNumberFormat="1" applyFont="1" applyBorder="1" applyAlignment="1">
      <alignment vertical="center" wrapText="1"/>
    </xf>
    <xf numFmtId="0" fontId="17" fillId="0" borderId="16" xfId="6" applyFont="1" applyBorder="1" applyAlignment="1">
      <alignment horizontal="left" vertical="center" wrapText="1"/>
    </xf>
    <xf numFmtId="0" fontId="7" fillId="2" borderId="0" xfId="11" applyFont="1" applyFill="1" applyBorder="1"/>
    <xf numFmtId="4" fontId="7" fillId="0" borderId="28" xfId="11" applyNumberFormat="1" applyFont="1" applyFill="1" applyBorder="1" applyAlignment="1">
      <alignment horizontal="right" vertical="center"/>
    </xf>
    <xf numFmtId="0" fontId="7" fillId="0" borderId="0" xfId="12" applyFont="1" applyAlignment="1">
      <alignment vertical="center"/>
    </xf>
    <xf numFmtId="0" fontId="7" fillId="0" borderId="0" xfId="11" applyFont="1" applyAlignment="1">
      <alignment vertical="center"/>
    </xf>
    <xf numFmtId="0" fontId="17" fillId="0" borderId="28" xfId="0" applyFont="1" applyBorder="1" applyAlignment="1">
      <alignment horizontal="left" vertical="center" wrapText="1"/>
    </xf>
    <xf numFmtId="0" fontId="17" fillId="0" borderId="28" xfId="12" applyFont="1" applyFill="1" applyBorder="1" applyAlignment="1">
      <alignment horizontal="left" vertical="center" indent="2"/>
    </xf>
    <xf numFmtId="4" fontId="17" fillId="0" borderId="28" xfId="11" applyNumberFormat="1" applyFont="1" applyFill="1" applyBorder="1" applyAlignment="1">
      <alignment horizontal="right" vertical="center"/>
    </xf>
    <xf numFmtId="0" fontId="17" fillId="0" borderId="0" xfId="12" applyFont="1" applyAlignment="1">
      <alignment vertical="center"/>
    </xf>
    <xf numFmtId="0" fontId="17" fillId="0" borderId="0" xfId="11" applyFont="1" applyAlignment="1">
      <alignment vertical="center"/>
    </xf>
    <xf numFmtId="4" fontId="7" fillId="0" borderId="28" xfId="10" applyNumberFormat="1" applyFont="1" applyFill="1" applyBorder="1" applyAlignment="1">
      <alignment horizontal="right" vertical="center"/>
    </xf>
    <xf numFmtId="0" fontId="7" fillId="0" borderId="0" xfId="10" applyFont="1" applyAlignment="1">
      <alignment vertical="center"/>
    </xf>
    <xf numFmtId="4" fontId="17" fillId="0" borderId="18" xfId="10" applyNumberFormat="1" applyFont="1" applyBorder="1"/>
    <xf numFmtId="4" fontId="17" fillId="0" borderId="30" xfId="10" applyNumberFormat="1" applyFont="1" applyBorder="1"/>
    <xf numFmtId="0" fontId="7" fillId="0" borderId="0" xfId="10" applyFont="1"/>
    <xf numFmtId="4" fontId="7" fillId="0" borderId="0" xfId="10" applyNumberFormat="1" applyFont="1"/>
    <xf numFmtId="0" fontId="0" fillId="0" borderId="0" xfId="0" applyFill="1" applyBorder="1"/>
    <xf numFmtId="4" fontId="7" fillId="0" borderId="23" xfId="6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vertical="center"/>
    </xf>
    <xf numFmtId="0" fontId="17" fillId="0" borderId="23" xfId="0" applyFont="1" applyBorder="1" applyAlignment="1">
      <alignment vertical="center"/>
    </xf>
    <xf numFmtId="3" fontId="17" fillId="0" borderId="28" xfId="6" applyNumberFormat="1" applyFont="1" applyBorder="1" applyAlignment="1">
      <alignment horizontal="right" vertical="center"/>
    </xf>
    <xf numFmtId="3" fontId="17" fillId="0" borderId="23" xfId="6" applyNumberFormat="1" applyFont="1" applyBorder="1" applyAlignment="1">
      <alignment horizontal="right" vertical="center"/>
    </xf>
    <xf numFmtId="0" fontId="7" fillId="0" borderId="16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3" fontId="7" fillId="0" borderId="28" xfId="6" applyNumberFormat="1" applyFont="1" applyBorder="1" applyAlignment="1">
      <alignment horizontal="right" vertical="center"/>
    </xf>
    <xf numFmtId="3" fontId="7" fillId="0" borderId="23" xfId="6" applyNumberFormat="1" applyFont="1" applyBorder="1" applyAlignment="1">
      <alignment horizontal="right" vertical="center"/>
    </xf>
    <xf numFmtId="0" fontId="17" fillId="0" borderId="16" xfId="6" applyFont="1" applyBorder="1" applyAlignment="1">
      <alignment vertical="center"/>
    </xf>
    <xf numFmtId="0" fontId="17" fillId="0" borderId="23" xfId="6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18" xfId="6" applyFont="1" applyBorder="1" applyAlignment="1">
      <alignment vertical="center"/>
    </xf>
    <xf numFmtId="0" fontId="17" fillId="0" borderId="20" xfId="6" applyFont="1" applyBorder="1" applyAlignment="1">
      <alignment vertical="center"/>
    </xf>
    <xf numFmtId="0" fontId="9" fillId="0" borderId="0" xfId="6" applyFill="1" applyBorder="1"/>
    <xf numFmtId="165" fontId="20" fillId="0" borderId="0" xfId="5" applyNumberFormat="1" applyFont="1" applyFill="1" applyBorder="1" applyAlignment="1" applyProtection="1">
      <alignment horizontal="center"/>
    </xf>
    <xf numFmtId="0" fontId="17" fillId="0" borderId="0" xfId="6" applyFont="1" applyFill="1" applyBorder="1" applyAlignment="1">
      <alignment horizontal="center"/>
    </xf>
    <xf numFmtId="0" fontId="19" fillId="0" borderId="0" xfId="11" applyFont="1"/>
    <xf numFmtId="0" fontId="19" fillId="0" borderId="0" xfId="11" applyFont="1" applyBorder="1"/>
    <xf numFmtId="0" fontId="32" fillId="0" borderId="0" xfId="0" applyFont="1"/>
    <xf numFmtId="0" fontId="32" fillId="0" borderId="0" xfId="0" applyFont="1" applyFill="1" applyBorder="1"/>
    <xf numFmtId="0" fontId="20" fillId="0" borderId="0" xfId="6" applyFont="1" applyFill="1" applyBorder="1" applyAlignment="1">
      <alignment horizontal="center" vertical="center"/>
    </xf>
    <xf numFmtId="0" fontId="20" fillId="0" borderId="17" xfId="6" applyFont="1" applyFill="1" applyBorder="1" applyAlignment="1">
      <alignment horizontal="center" vertical="center"/>
    </xf>
    <xf numFmtId="0" fontId="32" fillId="0" borderId="0" xfId="0" applyFont="1" applyFill="1"/>
    <xf numFmtId="0" fontId="34" fillId="0" borderId="0" xfId="6" applyFont="1"/>
    <xf numFmtId="0" fontId="33" fillId="0" borderId="0" xfId="6" applyFont="1" applyFill="1" applyBorder="1" applyAlignment="1">
      <alignment horizontal="center" vertical="center"/>
    </xf>
    <xf numFmtId="0" fontId="34" fillId="0" borderId="0" xfId="6" applyFont="1" applyFill="1" applyBorder="1"/>
    <xf numFmtId="4" fontId="17" fillId="0" borderId="11" xfId="6" applyNumberFormat="1" applyFont="1" applyBorder="1"/>
    <xf numFmtId="0" fontId="29" fillId="0" borderId="0" xfId="0" applyFont="1" applyAlignment="1">
      <alignment vertical="center"/>
    </xf>
    <xf numFmtId="0" fontId="11" fillId="6" borderId="1" xfId="0" applyFont="1" applyFill="1" applyBorder="1"/>
    <xf numFmtId="0" fontId="13" fillId="6" borderId="2" xfId="1" applyFont="1" applyFill="1" applyBorder="1" applyAlignment="1"/>
    <xf numFmtId="0" fontId="11" fillId="6" borderId="4" xfId="0" applyFont="1" applyFill="1" applyBorder="1"/>
    <xf numFmtId="3" fontId="14" fillId="6" borderId="0" xfId="1" applyNumberFormat="1" applyFont="1" applyFill="1" applyBorder="1" applyAlignment="1"/>
    <xf numFmtId="0" fontId="14" fillId="6" borderId="0" xfId="1" applyFont="1" applyFill="1" applyBorder="1" applyAlignment="1"/>
    <xf numFmtId="0" fontId="11" fillId="6" borderId="6" xfId="0" applyFont="1" applyFill="1" applyBorder="1"/>
    <xf numFmtId="0" fontId="14" fillId="6" borderId="7" xfId="2" applyNumberFormat="1" applyFont="1" applyFill="1" applyBorder="1" applyAlignment="1">
      <alignment vertical="center"/>
    </xf>
    <xf numFmtId="0" fontId="12" fillId="6" borderId="6" xfId="0" applyFont="1" applyFill="1" applyBorder="1"/>
    <xf numFmtId="3" fontId="23" fillId="6" borderId="14" xfId="0" applyNumberFormat="1" applyFont="1" applyFill="1" applyBorder="1" applyAlignment="1" applyProtection="1">
      <alignment horizontal="center" vertical="center" wrapText="1"/>
    </xf>
    <xf numFmtId="3" fontId="23" fillId="6" borderId="14" xfId="0" applyNumberFormat="1" applyFont="1" applyFill="1" applyBorder="1" applyAlignment="1" applyProtection="1">
      <alignment horizontal="center" wrapText="1"/>
    </xf>
    <xf numFmtId="3" fontId="28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 wrapText="1"/>
      <protection locked="0"/>
    </xf>
    <xf numFmtId="3" fontId="24" fillId="4" borderId="11" xfId="0" applyNumberFormat="1" applyFont="1" applyFill="1" applyBorder="1" applyAlignment="1" applyProtection="1">
      <alignment horizontal="right"/>
      <protection locked="0"/>
    </xf>
    <xf numFmtId="3" fontId="17" fillId="4" borderId="11" xfId="7" applyNumberFormat="1" applyFont="1" applyFill="1" applyBorder="1"/>
    <xf numFmtId="0" fontId="17" fillId="7" borderId="14" xfId="6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 wrapText="1"/>
    </xf>
    <xf numFmtId="0" fontId="20" fillId="7" borderId="14" xfId="5" applyFont="1" applyFill="1" applyBorder="1" applyAlignment="1">
      <alignment horizontal="center" vertical="center"/>
    </xf>
    <xf numFmtId="0" fontId="20" fillId="7" borderId="14" xfId="5" applyFont="1" applyFill="1" applyBorder="1" applyAlignment="1">
      <alignment horizontal="center" vertical="center" wrapText="1"/>
    </xf>
    <xf numFmtId="0" fontId="20" fillId="7" borderId="10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 wrapText="1"/>
    </xf>
    <xf numFmtId="0" fontId="20" fillId="7" borderId="26" xfId="6" applyFont="1" applyFill="1" applyBorder="1" applyAlignment="1">
      <alignment horizontal="center" vertical="center" wrapText="1"/>
    </xf>
    <xf numFmtId="0" fontId="35" fillId="7" borderId="30" xfId="5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 wrapText="1"/>
    </xf>
    <xf numFmtId="0" fontId="31" fillId="0" borderId="0" xfId="6" applyFont="1"/>
    <xf numFmtId="0" fontId="5" fillId="0" borderId="28" xfId="12" applyFont="1" applyFill="1" applyBorder="1" applyAlignment="1">
      <alignment horizontal="left" vertical="center" indent="2"/>
    </xf>
    <xf numFmtId="0" fontId="0" fillId="0" borderId="0" xfId="0" applyAlignment="1" applyProtection="1">
      <alignment horizontal="left" vertical="center" wrapText="1"/>
    </xf>
    <xf numFmtId="4" fontId="11" fillId="0" borderId="11" xfId="0" applyNumberFormat="1" applyFont="1" applyFill="1" applyBorder="1"/>
    <xf numFmtId="4" fontId="12" fillId="0" borderId="11" xfId="0" applyNumberFormat="1" applyFont="1" applyFill="1" applyBorder="1"/>
    <xf numFmtId="4" fontId="11" fillId="0" borderId="11" xfId="0" applyNumberFormat="1" applyFont="1" applyBorder="1"/>
    <xf numFmtId="4" fontId="0" fillId="0" borderId="11" xfId="0" applyNumberFormat="1" applyBorder="1" applyAlignment="1"/>
    <xf numFmtId="0" fontId="23" fillId="0" borderId="0" xfId="0" applyFont="1" applyAlignment="1">
      <alignment horizontal="justify" vertical="center"/>
    </xf>
    <xf numFmtId="0" fontId="3" fillId="0" borderId="0" xfId="0" applyFont="1"/>
    <xf numFmtId="0" fontId="23" fillId="6" borderId="23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justify" vertical="center" wrapText="1"/>
    </xf>
    <xf numFmtId="3" fontId="23" fillId="4" borderId="23" xfId="0" applyNumberFormat="1" applyFont="1" applyFill="1" applyBorder="1" applyAlignment="1">
      <alignment wrapText="1"/>
    </xf>
    <xf numFmtId="3" fontId="23" fillId="4" borderId="23" xfId="0" applyNumberFormat="1" applyFont="1" applyFill="1" applyBorder="1" applyAlignment="1">
      <alignment horizontal="right" wrapText="1"/>
    </xf>
    <xf numFmtId="3" fontId="23" fillId="0" borderId="23" xfId="0" applyNumberFormat="1" applyFont="1" applyBorder="1" applyAlignment="1">
      <alignment wrapText="1"/>
    </xf>
    <xf numFmtId="3" fontId="23" fillId="0" borderId="23" xfId="0" applyNumberFormat="1" applyFont="1" applyBorder="1" applyAlignment="1">
      <alignment horizontal="right" wrapText="1"/>
    </xf>
    <xf numFmtId="0" fontId="23" fillId="0" borderId="16" xfId="0" applyFont="1" applyBorder="1" applyAlignment="1">
      <alignment horizontal="justify" vertical="center" wrapText="1"/>
    </xf>
    <xf numFmtId="0" fontId="25" fillId="0" borderId="23" xfId="0" applyFont="1" applyBorder="1" applyAlignment="1">
      <alignment horizontal="justify" vertical="center" wrapText="1"/>
    </xf>
    <xf numFmtId="3" fontId="23" fillId="0" borderId="23" xfId="0" applyNumberFormat="1" applyFont="1" applyFill="1" applyBorder="1" applyAlignment="1">
      <alignment wrapText="1"/>
    </xf>
    <xf numFmtId="0" fontId="25" fillId="0" borderId="16" xfId="0" applyFont="1" applyBorder="1" applyAlignment="1">
      <alignment horizontal="justify" vertical="center" wrapText="1"/>
    </xf>
    <xf numFmtId="3" fontId="25" fillId="0" borderId="23" xfId="0" applyNumberFormat="1" applyFont="1" applyBorder="1" applyAlignment="1">
      <alignment wrapText="1"/>
    </xf>
    <xf numFmtId="3" fontId="25" fillId="0" borderId="23" xfId="0" applyNumberFormat="1" applyFont="1" applyBorder="1" applyAlignment="1">
      <alignment horizontal="right" wrapText="1"/>
    </xf>
    <xf numFmtId="0" fontId="25" fillId="0" borderId="23" xfId="0" applyFont="1" applyFill="1" applyBorder="1" applyAlignment="1">
      <alignment horizontal="justify" vertical="center" wrapText="1"/>
    </xf>
    <xf numFmtId="3" fontId="3" fillId="0" borderId="28" xfId="0" applyNumberFormat="1" applyFont="1" applyFill="1" applyBorder="1" applyAlignment="1"/>
    <xf numFmtId="3" fontId="23" fillId="0" borderId="28" xfId="0" applyNumberFormat="1" applyFont="1" applyFill="1" applyBorder="1" applyAlignment="1">
      <alignment wrapText="1"/>
    </xf>
    <xf numFmtId="3" fontId="23" fillId="0" borderId="23" xfId="0" applyNumberFormat="1" applyFont="1" applyFill="1" applyBorder="1" applyAlignment="1">
      <alignment horizontal="right" wrapText="1"/>
    </xf>
    <xf numFmtId="43" fontId="3" fillId="0" borderId="0" xfId="9" applyFont="1"/>
    <xf numFmtId="167" fontId="38" fillId="0" borderId="23" xfId="9" applyNumberFormat="1" applyFont="1" applyFill="1" applyBorder="1" applyAlignment="1">
      <alignment horizontal="center"/>
    </xf>
    <xf numFmtId="3" fontId="23" fillId="0" borderId="23" xfId="9" applyNumberFormat="1" applyFont="1" applyBorder="1" applyAlignment="1">
      <alignment wrapText="1"/>
    </xf>
    <xf numFmtId="3" fontId="3" fillId="0" borderId="28" xfId="0" applyNumberFormat="1" applyFont="1" applyBorder="1" applyAlignment="1"/>
    <xf numFmtId="3" fontId="23" fillId="0" borderId="28" xfId="9" applyNumberFormat="1" applyFont="1" applyBorder="1" applyAlignment="1">
      <alignment wrapText="1"/>
    </xf>
    <xf numFmtId="167" fontId="38" fillId="0" borderId="0" xfId="9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justify" vertical="center" wrapText="1"/>
    </xf>
    <xf numFmtId="3" fontId="25" fillId="0" borderId="28" xfId="0" applyNumberFormat="1" applyFont="1" applyBorder="1" applyAlignment="1">
      <alignment wrapText="1"/>
    </xf>
    <xf numFmtId="3" fontId="25" fillId="0" borderId="28" xfId="0" applyNumberFormat="1" applyFont="1" applyFill="1" applyBorder="1" applyAlignment="1">
      <alignment wrapText="1"/>
    </xf>
    <xf numFmtId="3" fontId="3" fillId="0" borderId="0" xfId="0" applyNumberFormat="1" applyFont="1" applyAlignment="1"/>
    <xf numFmtId="3" fontId="25" fillId="0" borderId="28" xfId="0" applyNumberFormat="1" applyFont="1" applyFill="1" applyBorder="1" applyAlignment="1">
      <alignment horizontal="right" wrapText="1"/>
    </xf>
    <xf numFmtId="3" fontId="25" fillId="0" borderId="28" xfId="0" applyNumberFormat="1" applyFont="1" applyBorder="1" applyAlignment="1">
      <alignment horizontal="right" wrapText="1"/>
    </xf>
    <xf numFmtId="4" fontId="3" fillId="0" borderId="0" xfId="0" applyNumberFormat="1" applyFont="1"/>
    <xf numFmtId="3" fontId="23" fillId="0" borderId="28" xfId="0" applyNumberFormat="1" applyFont="1" applyBorder="1" applyAlignment="1">
      <alignment wrapText="1"/>
    </xf>
    <xf numFmtId="3" fontId="23" fillId="0" borderId="28" xfId="0" applyNumberFormat="1" applyFont="1" applyBorder="1" applyAlignment="1">
      <alignment horizontal="right" wrapText="1"/>
    </xf>
    <xf numFmtId="3" fontId="39" fillId="0" borderId="23" xfId="0" applyNumberFormat="1" applyFont="1" applyBorder="1" applyAlignment="1">
      <alignment wrapText="1"/>
    </xf>
    <xf numFmtId="3" fontId="39" fillId="0" borderId="23" xfId="0" applyNumberFormat="1" applyFont="1" applyBorder="1" applyAlignment="1">
      <alignment horizontal="right" wrapText="1"/>
    </xf>
    <xf numFmtId="3" fontId="39" fillId="0" borderId="26" xfId="0" applyNumberFormat="1" applyFont="1" applyBorder="1" applyAlignment="1">
      <alignment wrapText="1"/>
    </xf>
    <xf numFmtId="3" fontId="39" fillId="0" borderId="26" xfId="0" applyNumberFormat="1" applyFont="1" applyBorder="1" applyAlignment="1">
      <alignment horizontal="right" wrapText="1"/>
    </xf>
    <xf numFmtId="0" fontId="23" fillId="5" borderId="22" xfId="0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vertical="center" wrapText="1"/>
    </xf>
    <xf numFmtId="0" fontId="23" fillId="5" borderId="26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left" vertical="center" wrapText="1"/>
    </xf>
    <xf numFmtId="0" fontId="25" fillId="0" borderId="24" xfId="0" applyFont="1" applyBorder="1" applyAlignment="1">
      <alignment horizontal="justify" vertical="center" wrapText="1"/>
    </xf>
    <xf numFmtId="0" fontId="25" fillId="0" borderId="28" xfId="0" applyFont="1" applyBorder="1" applyAlignment="1">
      <alignment horizontal="justify" vertical="center" wrapText="1"/>
    </xf>
    <xf numFmtId="43" fontId="23" fillId="0" borderId="28" xfId="9" applyFont="1" applyBorder="1" applyAlignment="1">
      <alignment horizontal="justify" vertical="center" wrapText="1"/>
    </xf>
    <xf numFmtId="0" fontId="23" fillId="0" borderId="28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/>
    </xf>
    <xf numFmtId="0" fontId="25" fillId="0" borderId="27" xfId="0" applyFont="1" applyBorder="1" applyAlignment="1">
      <alignment horizontal="justify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4" fontId="23" fillId="4" borderId="23" xfId="0" applyNumberFormat="1" applyFont="1" applyFill="1" applyBorder="1" applyAlignment="1">
      <alignment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3" fontId="23" fillId="0" borderId="23" xfId="0" applyNumberFormat="1" applyFont="1" applyBorder="1" applyAlignment="1">
      <alignment horizontal="right" vertical="center" wrapText="1"/>
    </xf>
    <xf numFmtId="0" fontId="25" fillId="0" borderId="28" xfId="0" applyFont="1" applyBorder="1" applyAlignment="1">
      <alignment horizontal="left" vertical="center" wrapText="1" indent="1"/>
    </xf>
    <xf numFmtId="14" fontId="25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3" fontId="25" fillId="0" borderId="23" xfId="0" applyNumberFormat="1" applyFont="1" applyBorder="1" applyAlignment="1">
      <alignment vertical="center" wrapText="1"/>
    </xf>
    <xf numFmtId="0" fontId="25" fillId="0" borderId="23" xfId="0" applyFont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3" fontId="25" fillId="0" borderId="23" xfId="0" applyNumberFormat="1" applyFont="1" applyBorder="1" applyAlignment="1">
      <alignment horizontal="right" vertical="center" wrapText="1"/>
    </xf>
    <xf numFmtId="43" fontId="23" fillId="0" borderId="23" xfId="0" applyNumberFormat="1" applyFont="1" applyBorder="1" applyAlignment="1">
      <alignment horizontal="justify" vertical="center" wrapText="1"/>
    </xf>
    <xf numFmtId="168" fontId="23" fillId="0" borderId="23" xfId="0" applyNumberFormat="1" applyFont="1" applyBorder="1" applyAlignment="1">
      <alignment horizontal="justify" vertical="center" wrapText="1"/>
    </xf>
    <xf numFmtId="0" fontId="25" fillId="0" borderId="28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justify" vertical="center" wrapText="1"/>
    </xf>
    <xf numFmtId="43" fontId="3" fillId="2" borderId="11" xfId="9" applyFont="1" applyFill="1" applyBorder="1"/>
    <xf numFmtId="4" fontId="9" fillId="2" borderId="11" xfId="7" applyNumberFormat="1" applyFont="1" applyFill="1" applyBorder="1"/>
    <xf numFmtId="4" fontId="17" fillId="2" borderId="11" xfId="7" applyNumberFormat="1" applyFont="1" applyFill="1" applyBorder="1"/>
    <xf numFmtId="43" fontId="3" fillId="2" borderId="11" xfId="9" applyNumberFormat="1" applyFont="1" applyFill="1" applyBorder="1"/>
    <xf numFmtId="43" fontId="9" fillId="2" borderId="11" xfId="7" applyNumberFormat="1" applyFont="1" applyFill="1" applyBorder="1"/>
    <xf numFmtId="0" fontId="3" fillId="0" borderId="28" xfId="12" applyFont="1" applyFill="1" applyBorder="1" applyAlignment="1">
      <alignment horizontal="left" vertical="center" indent="2"/>
    </xf>
    <xf numFmtId="0" fontId="18" fillId="0" borderId="0" xfId="10" applyFont="1"/>
    <xf numFmtId="4" fontId="18" fillId="0" borderId="0" xfId="10" applyNumberFormat="1" applyFont="1"/>
    <xf numFmtId="43" fontId="18" fillId="0" borderId="0" xfId="9" applyFont="1"/>
    <xf numFmtId="2" fontId="17" fillId="0" borderId="28" xfId="6" applyNumberFormat="1" applyFont="1" applyBorder="1" applyAlignment="1">
      <alignment horizontal="right" vertical="center"/>
    </xf>
    <xf numFmtId="2" fontId="7" fillId="0" borderId="28" xfId="3" applyNumberFormat="1" applyFont="1" applyBorder="1" applyAlignment="1">
      <alignment horizontal="right"/>
    </xf>
    <xf numFmtId="2" fontId="7" fillId="0" borderId="28" xfId="6" applyNumberFormat="1" applyFont="1" applyBorder="1" applyAlignment="1">
      <alignment horizontal="right" vertical="center"/>
    </xf>
    <xf numFmtId="2" fontId="7" fillId="0" borderId="23" xfId="6" applyNumberFormat="1" applyFont="1" applyBorder="1" applyAlignment="1">
      <alignment horizontal="right" vertical="center"/>
    </xf>
    <xf numFmtId="2" fontId="7" fillId="0" borderId="11" xfId="3" applyNumberFormat="1" applyFont="1" applyBorder="1" applyAlignment="1">
      <alignment horizontal="right"/>
    </xf>
    <xf numFmtId="1" fontId="7" fillId="0" borderId="23" xfId="6" applyNumberFormat="1" applyFont="1" applyBorder="1" applyAlignment="1">
      <alignment horizontal="right" vertical="center"/>
    </xf>
    <xf numFmtId="43" fontId="17" fillId="0" borderId="23" xfId="6" applyNumberFormat="1" applyFont="1" applyBorder="1" applyAlignment="1">
      <alignment horizontal="right" vertical="center"/>
    </xf>
    <xf numFmtId="4" fontId="17" fillId="0" borderId="20" xfId="6" applyNumberFormat="1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 wrapText="1"/>
    </xf>
    <xf numFmtId="43" fontId="8" fillId="0" borderId="11" xfId="6" applyNumberFormat="1" applyFont="1" applyBorder="1"/>
    <xf numFmtId="0" fontId="44" fillId="0" borderId="0" xfId="0" applyFont="1"/>
    <xf numFmtId="0" fontId="0" fillId="0" borderId="29" xfId="0" applyFont="1" applyFill="1" applyBorder="1" applyProtection="1"/>
    <xf numFmtId="0" fontId="0" fillId="0" borderId="29" xfId="0" applyBorder="1" applyProtection="1"/>
    <xf numFmtId="0" fontId="0" fillId="0" borderId="22" xfId="0" applyBorder="1" applyProtection="1"/>
    <xf numFmtId="0" fontId="0" fillId="0" borderId="16" xfId="0" applyFont="1" applyFill="1" applyBorder="1" applyProtection="1"/>
    <xf numFmtId="3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0" xfId="0" applyBorder="1" applyProtection="1"/>
    <xf numFmtId="0" fontId="0" fillId="0" borderId="23" xfId="0" applyBorder="1" applyProtection="1"/>
    <xf numFmtId="0" fontId="23" fillId="6" borderId="37" xfId="0" applyFont="1" applyFill="1" applyBorder="1" applyAlignment="1" applyProtection="1">
      <alignment vertical="center"/>
    </xf>
    <xf numFmtId="0" fontId="23" fillId="0" borderId="38" xfId="0" applyFont="1" applyFill="1" applyBorder="1" applyAlignment="1" applyProtection="1">
      <alignment vertical="center" wrapText="1"/>
    </xf>
    <xf numFmtId="2" fontId="0" fillId="0" borderId="0" xfId="0" applyNumberFormat="1" applyFont="1" applyFill="1" applyBorder="1" applyProtection="1"/>
    <xf numFmtId="0" fontId="25" fillId="0" borderId="38" xfId="0" applyFont="1" applyFill="1" applyBorder="1" applyAlignment="1" applyProtection="1">
      <alignment horizontal="left" vertical="center" wrapText="1" indent="2"/>
    </xf>
    <xf numFmtId="0" fontId="23" fillId="0" borderId="39" xfId="0" applyFont="1" applyFill="1" applyBorder="1" applyAlignment="1" applyProtection="1">
      <alignment vertical="center" wrapText="1"/>
    </xf>
    <xf numFmtId="0" fontId="25" fillId="0" borderId="38" xfId="0" applyFont="1" applyFill="1" applyBorder="1" applyAlignment="1" applyProtection="1">
      <alignment horizontal="left" vertical="center" wrapText="1" indent="1"/>
    </xf>
    <xf numFmtId="0" fontId="23" fillId="0" borderId="38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horizontal="left" vertical="center" indent="1"/>
    </xf>
    <xf numFmtId="0" fontId="23" fillId="0" borderId="39" xfId="0" applyFont="1" applyFill="1" applyBorder="1" applyAlignment="1" applyProtection="1">
      <alignment vertical="center"/>
    </xf>
    <xf numFmtId="0" fontId="25" fillId="0" borderId="38" xfId="0" applyFont="1" applyFill="1" applyBorder="1" applyAlignment="1" applyProtection="1">
      <alignment vertical="center"/>
    </xf>
    <xf numFmtId="0" fontId="23" fillId="0" borderId="40" xfId="0" applyFont="1" applyFill="1" applyBorder="1" applyAlignment="1" applyProtection="1">
      <alignment vertical="center"/>
    </xf>
    <xf numFmtId="3" fontId="28" fillId="0" borderId="41" xfId="0" applyNumberFormat="1" applyFont="1" applyFill="1" applyBorder="1" applyAlignment="1" applyProtection="1">
      <alignment horizontal="right"/>
      <protection locked="0"/>
    </xf>
    <xf numFmtId="2" fontId="0" fillId="0" borderId="17" xfId="0" applyNumberFormat="1" applyFont="1" applyFill="1" applyBorder="1" applyProtection="1"/>
    <xf numFmtId="0" fontId="0" fillId="0" borderId="17" xfId="0" applyBorder="1" applyProtection="1"/>
    <xf numFmtId="0" fontId="0" fillId="0" borderId="26" xfId="0" applyBorder="1" applyProtection="1"/>
    <xf numFmtId="43" fontId="7" fillId="0" borderId="28" xfId="9" applyFont="1" applyBorder="1" applyAlignment="1">
      <alignment horizontal="right" vertical="center"/>
    </xf>
    <xf numFmtId="43" fontId="17" fillId="0" borderId="28" xfId="9" applyFont="1" applyBorder="1" applyAlignment="1">
      <alignment horizontal="right" vertical="center"/>
    </xf>
    <xf numFmtId="43" fontId="17" fillId="0" borderId="23" xfId="9" applyFont="1" applyBorder="1" applyAlignment="1">
      <alignment horizontal="right" vertical="center" wrapText="1"/>
    </xf>
    <xf numFmtId="43" fontId="7" fillId="0" borderId="28" xfId="9" applyFont="1" applyBorder="1" applyAlignment="1">
      <alignment horizontal="right"/>
    </xf>
    <xf numFmtId="43" fontId="17" fillId="0" borderId="23" xfId="9" applyFont="1" applyBorder="1" applyAlignment="1">
      <alignment horizontal="right" vertical="center"/>
    </xf>
    <xf numFmtId="43" fontId="7" fillId="0" borderId="23" xfId="9" applyFont="1" applyBorder="1" applyAlignment="1">
      <alignment horizontal="right" vertical="center"/>
    </xf>
    <xf numFmtId="43" fontId="17" fillId="0" borderId="20" xfId="9" applyFont="1" applyBorder="1" applyAlignment="1">
      <alignment horizontal="right" vertical="center"/>
    </xf>
    <xf numFmtId="43" fontId="9" fillId="2" borderId="11" xfId="9" applyFont="1" applyFill="1" applyBorder="1"/>
    <xf numFmtId="2" fontId="9" fillId="2" borderId="11" xfId="9" applyNumberFormat="1" applyFont="1" applyFill="1" applyBorder="1"/>
    <xf numFmtId="0" fontId="45" fillId="0" borderId="0" xfId="0" applyFont="1"/>
    <xf numFmtId="4" fontId="45" fillId="0" borderId="0" xfId="0" applyNumberFormat="1" applyFont="1"/>
    <xf numFmtId="43" fontId="9" fillId="2" borderId="11" xfId="9" applyFont="1" applyFill="1" applyBorder="1" applyAlignment="1">
      <alignment horizontal="right"/>
    </xf>
    <xf numFmtId="0" fontId="19" fillId="0" borderId="0" xfId="11" applyFont="1" applyFill="1"/>
    <xf numFmtId="4" fontId="7" fillId="0" borderId="0" xfId="11" applyNumberFormat="1" applyFont="1" applyFill="1" applyBorder="1"/>
    <xf numFmtId="0" fontId="7" fillId="0" borderId="0" xfId="11" applyFont="1" applyFill="1" applyBorder="1"/>
    <xf numFmtId="0" fontId="7" fillId="0" borderId="0" xfId="11" applyFont="1" applyFill="1" applyAlignment="1">
      <alignment vertical="center"/>
    </xf>
    <xf numFmtId="4" fontId="20" fillId="0" borderId="28" xfId="5" applyNumberFormat="1" applyFont="1" applyFill="1" applyBorder="1" applyAlignment="1">
      <alignment horizontal="right" vertical="center"/>
    </xf>
    <xf numFmtId="4" fontId="8" fillId="0" borderId="11" xfId="6" applyNumberFormat="1" applyFont="1" applyFill="1" applyBorder="1"/>
    <xf numFmtId="4" fontId="18" fillId="0" borderId="28" xfId="11" applyNumberFormat="1" applyFont="1" applyFill="1" applyBorder="1" applyAlignment="1">
      <alignment horizontal="right" vertical="center"/>
    </xf>
    <xf numFmtId="4" fontId="18" fillId="0" borderId="28" xfId="10" applyNumberFormat="1" applyFont="1" applyFill="1" applyBorder="1" applyAlignment="1">
      <alignment horizontal="right" vertical="center"/>
    </xf>
    <xf numFmtId="4" fontId="18" fillId="0" borderId="0" xfId="6" applyNumberFormat="1" applyFont="1"/>
    <xf numFmtId="3" fontId="45" fillId="0" borderId="0" xfId="0" applyNumberFormat="1" applyFont="1"/>
    <xf numFmtId="4" fontId="19" fillId="0" borderId="0" xfId="10" applyNumberFormat="1" applyFont="1"/>
    <xf numFmtId="43" fontId="45" fillId="0" borderId="0" xfId="9" applyFont="1"/>
    <xf numFmtId="0" fontId="18" fillId="0" borderId="0" xfId="11" applyFont="1"/>
    <xf numFmtId="0" fontId="18" fillId="0" borderId="0" xfId="11" applyFont="1" applyBorder="1"/>
    <xf numFmtId="0" fontId="18" fillId="0" borderId="0" xfId="11" applyFont="1" applyFill="1"/>
    <xf numFmtId="0" fontId="18" fillId="0" borderId="0" xfId="11" applyFont="1" applyFill="1" applyBorder="1"/>
    <xf numFmtId="4" fontId="18" fillId="0" borderId="0" xfId="11" applyNumberFormat="1" applyFont="1" applyFill="1" applyBorder="1"/>
    <xf numFmtId="0" fontId="18" fillId="0" borderId="0" xfId="11" applyFont="1" applyFill="1" applyAlignment="1">
      <alignment vertical="center"/>
    </xf>
    <xf numFmtId="0" fontId="18" fillId="0" borderId="0" xfId="11" applyFont="1" applyAlignment="1">
      <alignment vertical="center"/>
    </xf>
    <xf numFmtId="4" fontId="18" fillId="0" borderId="0" xfId="11" applyNumberFormat="1" applyFont="1" applyAlignment="1">
      <alignment vertical="center"/>
    </xf>
    <xf numFmtId="0" fontId="16" fillId="0" borderId="0" xfId="11" applyFont="1" applyAlignment="1">
      <alignment vertical="center"/>
    </xf>
    <xf numFmtId="0" fontId="18" fillId="0" borderId="0" xfId="10" applyFont="1" applyAlignment="1">
      <alignment vertical="center"/>
    </xf>
    <xf numFmtId="4" fontId="18" fillId="0" borderId="0" xfId="10" applyNumberFormat="1" applyFont="1" applyAlignment="1">
      <alignment vertical="center"/>
    </xf>
    <xf numFmtId="43" fontId="18" fillId="0" borderId="0" xfId="10" applyNumberFormat="1" applyFont="1"/>
    <xf numFmtId="4" fontId="46" fillId="0" borderId="0" xfId="6" applyNumberFormat="1" applyFont="1"/>
    <xf numFmtId="4" fontId="47" fillId="0" borderId="0" xfId="0" applyNumberFormat="1" applyFont="1"/>
    <xf numFmtId="0" fontId="42" fillId="6" borderId="2" xfId="1" applyFont="1" applyFill="1" applyBorder="1" applyAlignment="1">
      <alignment vertical="center"/>
    </xf>
    <xf numFmtId="0" fontId="42" fillId="6" borderId="35" xfId="1" applyFont="1" applyFill="1" applyBorder="1" applyAlignment="1">
      <alignment vertical="center"/>
    </xf>
    <xf numFmtId="3" fontId="0" fillId="0" borderId="23" xfId="0" applyNumberFormat="1" applyFont="1" applyFill="1" applyBorder="1" applyProtection="1"/>
    <xf numFmtId="3" fontId="23" fillId="6" borderId="43" xfId="0" applyNumberFormat="1" applyFont="1" applyFill="1" applyBorder="1" applyAlignment="1" applyProtection="1">
      <alignment horizontal="center" vertical="center" wrapText="1"/>
    </xf>
    <xf numFmtId="3" fontId="28" fillId="0" borderId="44" xfId="0" applyNumberFormat="1" applyFont="1" applyFill="1" applyBorder="1" applyAlignment="1" applyProtection="1">
      <alignment horizontal="right" wrapText="1"/>
      <protection locked="0"/>
    </xf>
    <xf numFmtId="3" fontId="24" fillId="0" borderId="44" xfId="8" applyNumberFormat="1" applyFont="1" applyFill="1" applyBorder="1" applyAlignment="1" applyProtection="1">
      <alignment horizontal="right" wrapText="1"/>
      <protection locked="0"/>
    </xf>
    <xf numFmtId="3" fontId="24" fillId="0" borderId="44" xfId="0" applyNumberFormat="1" applyFont="1" applyFill="1" applyBorder="1" applyAlignment="1" applyProtection="1">
      <alignment horizontal="right" wrapText="1"/>
      <protection locked="0"/>
    </xf>
    <xf numFmtId="3" fontId="28" fillId="0" borderId="45" xfId="0" applyNumberFormat="1" applyFont="1" applyFill="1" applyBorder="1" applyAlignment="1" applyProtection="1">
      <alignment horizontal="right" wrapText="1"/>
      <protection locked="0"/>
    </xf>
    <xf numFmtId="3" fontId="23" fillId="6" borderId="43" xfId="0" applyNumberFormat="1" applyFont="1" applyFill="1" applyBorder="1" applyAlignment="1" applyProtection="1">
      <alignment horizontal="center" wrapText="1"/>
    </xf>
    <xf numFmtId="3" fontId="28" fillId="0" borderId="44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  <protection locked="0"/>
    </xf>
    <xf numFmtId="3" fontId="28" fillId="0" borderId="45" xfId="0" applyNumberFormat="1" applyFont="1" applyFill="1" applyBorder="1" applyAlignment="1" applyProtection="1">
      <alignment horizontal="right"/>
      <protection locked="0"/>
    </xf>
    <xf numFmtId="3" fontId="24" fillId="0" borderId="44" xfId="0" applyNumberFormat="1" applyFont="1" applyFill="1" applyBorder="1" applyAlignment="1" applyProtection="1">
      <alignment horizontal="right"/>
    </xf>
    <xf numFmtId="3" fontId="28" fillId="0" borderId="46" xfId="0" applyNumberFormat="1" applyFont="1" applyFill="1" applyBorder="1" applyAlignment="1" applyProtection="1">
      <alignment horizontal="right"/>
      <protection locked="0"/>
    </xf>
    <xf numFmtId="0" fontId="17" fillId="0" borderId="0" xfId="6" applyFont="1" applyBorder="1" applyAlignment="1">
      <alignment vertical="center"/>
    </xf>
    <xf numFmtId="0" fontId="7" fillId="0" borderId="0" xfId="6" applyFont="1" applyBorder="1" applyAlignment="1">
      <alignment horizontal="left" vertical="center"/>
    </xf>
    <xf numFmtId="0" fontId="7" fillId="0" borderId="0" xfId="6" applyFont="1" applyBorder="1" applyAlignment="1">
      <alignment horizontal="left" vertical="center" wrapText="1"/>
    </xf>
    <xf numFmtId="1" fontId="7" fillId="0" borderId="28" xfId="3" applyNumberFormat="1" applyFont="1" applyBorder="1" applyAlignment="1">
      <alignment horizontal="right"/>
    </xf>
    <xf numFmtId="43" fontId="17" fillId="0" borderId="28" xfId="6" applyNumberFormat="1" applyFont="1" applyBorder="1" applyAlignment="1">
      <alignment horizontal="right" vertical="center"/>
    </xf>
    <xf numFmtId="1" fontId="7" fillId="0" borderId="28" xfId="6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 applyFill="1"/>
    <xf numFmtId="4" fontId="0" fillId="0" borderId="0" xfId="0" applyNumberFormat="1" applyFill="1"/>
    <xf numFmtId="43" fontId="0" fillId="0" borderId="0" xfId="9" applyFont="1" applyFill="1"/>
    <xf numFmtId="43" fontId="7" fillId="0" borderId="0" xfId="9" applyFont="1" applyFill="1"/>
    <xf numFmtId="0" fontId="45" fillId="0" borderId="0" xfId="0" applyFont="1" applyFill="1"/>
    <xf numFmtId="4" fontId="2" fillId="0" borderId="28" xfId="11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/>
    </xf>
    <xf numFmtId="0" fontId="14" fillId="6" borderId="9" xfId="1" applyFont="1" applyFill="1" applyBorder="1" applyAlignment="1">
      <alignment horizontal="center" vertical="center" wrapText="1"/>
    </xf>
    <xf numFmtId="0" fontId="14" fillId="6" borderId="10" xfId="1" applyFont="1" applyFill="1" applyBorder="1" applyAlignment="1">
      <alignment horizontal="center" vertical="center" wrapText="1"/>
    </xf>
    <xf numFmtId="0" fontId="14" fillId="6" borderId="0" xfId="1" applyFont="1" applyFill="1" applyBorder="1" applyAlignment="1">
      <alignment horizontal="center"/>
    </xf>
    <xf numFmtId="0" fontId="14" fillId="6" borderId="5" xfId="1" applyFont="1" applyFill="1" applyBorder="1" applyAlignment="1">
      <alignment horizontal="center"/>
    </xf>
    <xf numFmtId="0" fontId="14" fillId="6" borderId="2" xfId="1" applyFont="1" applyFill="1" applyBorder="1" applyAlignment="1">
      <alignment horizontal="center"/>
    </xf>
    <xf numFmtId="0" fontId="14" fillId="6" borderId="3" xfId="1" applyFont="1" applyFill="1" applyBorder="1" applyAlignment="1">
      <alignment horizontal="center"/>
    </xf>
    <xf numFmtId="0" fontId="14" fillId="6" borderId="2" xfId="3" applyFont="1" applyFill="1" applyBorder="1" applyAlignment="1">
      <alignment vertical="center"/>
    </xf>
    <xf numFmtId="0" fontId="14" fillId="6" borderId="3" xfId="3" applyFont="1" applyFill="1" applyBorder="1" applyAlignment="1">
      <alignment vertical="center"/>
    </xf>
    <xf numFmtId="0" fontId="14" fillId="6" borderId="7" xfId="3" applyFont="1" applyFill="1" applyBorder="1" applyAlignment="1">
      <alignment vertical="center"/>
    </xf>
    <xf numFmtId="0" fontId="14" fillId="6" borderId="8" xfId="3" applyFont="1" applyFill="1" applyBorder="1" applyAlignment="1">
      <alignment vertical="center"/>
    </xf>
    <xf numFmtId="0" fontId="14" fillId="6" borderId="1" xfId="3" applyFont="1" applyFill="1" applyBorder="1" applyAlignment="1">
      <alignment horizontal="right" vertical="top"/>
    </xf>
    <xf numFmtId="0" fontId="14" fillId="6" borderId="6" xfId="3" applyFont="1" applyFill="1" applyBorder="1" applyAlignment="1">
      <alignment horizontal="right" vertical="top"/>
    </xf>
    <xf numFmtId="0" fontId="14" fillId="4" borderId="7" xfId="1" applyNumberFormat="1" applyFont="1" applyFill="1" applyBorder="1" applyAlignment="1" applyProtection="1">
      <alignment horizontal="center"/>
      <protection locked="0"/>
    </xf>
    <xf numFmtId="0" fontId="14" fillId="6" borderId="7" xfId="2" applyNumberFormat="1" applyFont="1" applyFill="1" applyBorder="1" applyAlignment="1">
      <alignment horizontal="center" vertical="center"/>
    </xf>
    <xf numFmtId="0" fontId="14" fillId="6" borderId="8" xfId="2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/>
    </xf>
    <xf numFmtId="0" fontId="23" fillId="6" borderId="19" xfId="0" applyFont="1" applyFill="1" applyBorder="1" applyAlignment="1">
      <alignment horizontal="center" vertical="center"/>
    </xf>
    <xf numFmtId="0" fontId="23" fillId="6" borderId="20" xfId="0" applyFont="1" applyFill="1" applyBorder="1" applyAlignment="1">
      <alignment horizontal="center" vertical="center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20" xfId="0" applyFont="1" applyFill="1" applyBorder="1" applyAlignment="1">
      <alignment horizontal="center" vertical="center" wrapText="1"/>
    </xf>
    <xf numFmtId="0" fontId="23" fillId="6" borderId="24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justify" vertical="center" wrapText="1"/>
    </xf>
    <xf numFmtId="0" fontId="23" fillId="0" borderId="22" xfId="0" applyFont="1" applyBorder="1" applyAlignment="1">
      <alignment horizontal="justify" vertical="center" wrapText="1"/>
    </xf>
    <xf numFmtId="0" fontId="23" fillId="0" borderId="16" xfId="0" applyFont="1" applyBorder="1" applyAlignment="1">
      <alignment horizontal="justify" vertical="center" wrapText="1"/>
    </xf>
    <xf numFmtId="0" fontId="23" fillId="0" borderId="23" xfId="0" applyFont="1" applyBorder="1" applyAlignment="1">
      <alignment horizontal="justify" vertical="center" wrapText="1"/>
    </xf>
    <xf numFmtId="0" fontId="23" fillId="6" borderId="21" xfId="0" applyFont="1" applyFill="1" applyBorder="1" applyAlignment="1">
      <alignment horizontal="center" vertical="center" wrapText="1"/>
    </xf>
    <xf numFmtId="0" fontId="23" fillId="6" borderId="22" xfId="0" applyFont="1" applyFill="1" applyBorder="1" applyAlignment="1">
      <alignment horizontal="center" vertical="center" wrapText="1"/>
    </xf>
    <xf numFmtId="0" fontId="23" fillId="6" borderId="25" xfId="0" applyFont="1" applyFill="1" applyBorder="1" applyAlignment="1">
      <alignment horizontal="center" vertical="center" wrapText="1"/>
    </xf>
    <xf numFmtId="0" fontId="23" fillId="6" borderId="26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3" fillId="5" borderId="24" xfId="0" applyFont="1" applyFill="1" applyBorder="1" applyAlignment="1">
      <alignment horizontal="center" vertical="center" wrapText="1"/>
    </xf>
    <xf numFmtId="0" fontId="23" fillId="5" borderId="28" xfId="0" applyFont="1" applyFill="1" applyBorder="1" applyAlignment="1">
      <alignment horizontal="center" vertical="center" wrapText="1"/>
    </xf>
    <xf numFmtId="0" fontId="23" fillId="5" borderId="27" xfId="0" applyFont="1" applyFill="1" applyBorder="1" applyAlignment="1">
      <alignment horizontal="center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26" xfId="0" applyFont="1" applyBorder="1" applyAlignment="1">
      <alignment horizontal="justify" vertical="center" wrapText="1"/>
    </xf>
    <xf numFmtId="0" fontId="39" fillId="0" borderId="16" xfId="0" applyFont="1" applyBorder="1" applyAlignment="1">
      <alignment horizontal="justify" vertical="center" wrapText="1"/>
    </xf>
    <xf numFmtId="0" fontId="39" fillId="0" borderId="23" xfId="0" applyFont="1" applyBorder="1" applyAlignment="1">
      <alignment horizontal="justify" vertical="center" wrapText="1"/>
    </xf>
    <xf numFmtId="0" fontId="43" fillId="0" borderId="16" xfId="0" applyFont="1" applyBorder="1" applyAlignment="1">
      <alignment horizontal="justify" vertical="center"/>
    </xf>
    <xf numFmtId="0" fontId="43" fillId="0" borderId="23" xfId="0" applyFont="1" applyBorder="1" applyAlignment="1">
      <alignment horizontal="justify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 wrapText="1"/>
    </xf>
    <xf numFmtId="0" fontId="22" fillId="0" borderId="21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22" xfId="0" applyFont="1" applyFill="1" applyBorder="1" applyAlignment="1" applyProtection="1">
      <alignment horizontal="center" vertical="center"/>
    </xf>
    <xf numFmtId="0" fontId="23" fillId="6" borderId="16" xfId="0" applyFont="1" applyFill="1" applyBorder="1" applyAlignment="1" applyProtection="1">
      <alignment horizontal="center" vertical="center"/>
    </xf>
    <xf numFmtId="0" fontId="23" fillId="6" borderId="0" xfId="0" applyFont="1" applyFill="1" applyBorder="1" applyAlignment="1" applyProtection="1">
      <alignment horizontal="center" vertical="center"/>
    </xf>
    <xf numFmtId="0" fontId="23" fillId="6" borderId="23" xfId="0" applyFont="1" applyFill="1" applyBorder="1" applyAlignment="1" applyProtection="1">
      <alignment horizontal="center" vertical="center"/>
    </xf>
    <xf numFmtId="2" fontId="23" fillId="6" borderId="16" xfId="0" applyNumberFormat="1" applyFont="1" applyFill="1" applyBorder="1" applyAlignment="1" applyProtection="1">
      <alignment horizontal="center" vertical="center"/>
    </xf>
    <xf numFmtId="2" fontId="23" fillId="6" borderId="0" xfId="0" applyNumberFormat="1" applyFont="1" applyFill="1" applyBorder="1" applyAlignment="1" applyProtection="1">
      <alignment horizontal="center" vertical="center"/>
    </xf>
    <xf numFmtId="2" fontId="23" fillId="6" borderId="23" xfId="0" applyNumberFormat="1" applyFont="1" applyFill="1" applyBorder="1" applyAlignment="1" applyProtection="1">
      <alignment horizontal="center" vertical="center"/>
    </xf>
    <xf numFmtId="0" fontId="23" fillId="6" borderId="36" xfId="0" applyFont="1" applyFill="1" applyBorder="1" applyAlignment="1" applyProtection="1">
      <alignment horizontal="center" vertical="center"/>
    </xf>
    <xf numFmtId="0" fontId="23" fillId="6" borderId="7" xfId="0" applyFont="1" applyFill="1" applyBorder="1" applyAlignment="1" applyProtection="1">
      <alignment horizontal="center" vertical="center"/>
    </xf>
    <xf numFmtId="0" fontId="23" fillId="6" borderId="42" xfId="0" applyFont="1" applyFill="1" applyBorder="1" applyAlignment="1" applyProtection="1">
      <alignment horizontal="center" vertical="center"/>
    </xf>
    <xf numFmtId="0" fontId="42" fillId="6" borderId="34" xfId="1" applyFont="1" applyFill="1" applyBorder="1" applyAlignment="1">
      <alignment horizontal="center" vertical="center"/>
    </xf>
    <xf numFmtId="0" fontId="42" fillId="6" borderId="2" xfId="1" applyFont="1" applyFill="1" applyBorder="1" applyAlignment="1">
      <alignment horizontal="center" vertical="center"/>
    </xf>
    <xf numFmtId="0" fontId="42" fillId="6" borderId="35" xfId="1" applyFont="1" applyFill="1" applyBorder="1" applyAlignment="1">
      <alignment horizontal="center" vertical="center"/>
    </xf>
    <xf numFmtId="0" fontId="4" fillId="2" borderId="0" xfId="6" applyFont="1" applyFill="1" applyBorder="1" applyAlignment="1">
      <alignment horizontal="left" wrapText="1"/>
    </xf>
    <xf numFmtId="0" fontId="9" fillId="2" borderId="0" xfId="6" applyFill="1" applyBorder="1" applyAlignment="1">
      <alignment horizontal="left" wrapText="1"/>
    </xf>
    <xf numFmtId="0" fontId="6" fillId="2" borderId="0" xfId="6" applyFont="1" applyFill="1" applyBorder="1" applyAlignment="1">
      <alignment horizontal="left" wrapText="1"/>
    </xf>
    <xf numFmtId="0" fontId="17" fillId="0" borderId="0" xfId="6" applyFont="1" applyAlignment="1">
      <alignment horizontal="right"/>
    </xf>
    <xf numFmtId="0" fontId="17" fillId="7" borderId="14" xfId="6" applyFont="1" applyFill="1" applyBorder="1" applyAlignment="1">
      <alignment horizontal="center" vertical="center" wrapText="1"/>
    </xf>
    <xf numFmtId="3" fontId="17" fillId="7" borderId="14" xfId="6" applyNumberFormat="1" applyFont="1" applyFill="1" applyBorder="1" applyAlignment="1">
      <alignment horizontal="center"/>
    </xf>
    <xf numFmtId="0" fontId="17" fillId="7" borderId="14" xfId="6" applyFont="1" applyFill="1" applyBorder="1" applyAlignment="1">
      <alignment horizontal="center"/>
    </xf>
    <xf numFmtId="0" fontId="17" fillId="7" borderId="6" xfId="6" applyFont="1" applyFill="1" applyBorder="1" applyAlignment="1">
      <alignment horizontal="center"/>
    </xf>
    <xf numFmtId="0" fontId="17" fillId="7" borderId="7" xfId="6" applyFont="1" applyFill="1" applyBorder="1" applyAlignment="1">
      <alignment horizontal="center"/>
    </xf>
    <xf numFmtId="0" fontId="17" fillId="7" borderId="8" xfId="6" applyFont="1" applyFill="1" applyBorder="1" applyAlignment="1">
      <alignment horizontal="center"/>
    </xf>
    <xf numFmtId="2" fontId="17" fillId="7" borderId="4" xfId="6" applyNumberFormat="1" applyFont="1" applyFill="1" applyBorder="1" applyAlignment="1">
      <alignment horizontal="center"/>
    </xf>
    <xf numFmtId="0" fontId="17" fillId="7" borderId="0" xfId="6" applyFont="1" applyFill="1" applyBorder="1" applyAlignment="1">
      <alignment horizontal="center"/>
    </xf>
    <xf numFmtId="0" fontId="17" fillId="7" borderId="5" xfId="6" applyFont="1" applyFill="1" applyBorder="1" applyAlignment="1">
      <alignment horizontal="center"/>
    </xf>
    <xf numFmtId="0" fontId="17" fillId="7" borderId="4" xfId="6" applyFont="1" applyFill="1" applyBorder="1" applyAlignment="1">
      <alignment horizontal="center"/>
    </xf>
    <xf numFmtId="0" fontId="17" fillId="7" borderId="1" xfId="6" applyFont="1" applyFill="1" applyBorder="1" applyAlignment="1">
      <alignment horizontal="center"/>
    </xf>
    <xf numFmtId="0" fontId="17" fillId="7" borderId="2" xfId="6" applyFont="1" applyFill="1" applyBorder="1" applyAlignment="1">
      <alignment horizontal="center"/>
    </xf>
    <xf numFmtId="0" fontId="17" fillId="7" borderId="3" xfId="6" applyFont="1" applyFill="1" applyBorder="1" applyAlignment="1">
      <alignment horizontal="center"/>
    </xf>
    <xf numFmtId="165" fontId="20" fillId="7" borderId="1" xfId="5" applyNumberFormat="1" applyFont="1" applyFill="1" applyBorder="1" applyAlignment="1" applyProtection="1">
      <alignment horizontal="center"/>
    </xf>
    <xf numFmtId="165" fontId="20" fillId="7" borderId="2" xfId="5" applyNumberFormat="1" applyFont="1" applyFill="1" applyBorder="1" applyAlignment="1" applyProtection="1">
      <alignment horizontal="center"/>
    </xf>
    <xf numFmtId="165" fontId="20" fillId="7" borderId="3" xfId="5" applyNumberFormat="1" applyFont="1" applyFill="1" applyBorder="1" applyAlignment="1" applyProtection="1">
      <alignment horizontal="center"/>
    </xf>
    <xf numFmtId="165" fontId="20" fillId="7" borderId="4" xfId="5" applyNumberFormat="1" applyFont="1" applyFill="1" applyBorder="1" applyAlignment="1" applyProtection="1">
      <alignment horizontal="center"/>
      <protection locked="0"/>
    </xf>
    <xf numFmtId="165" fontId="20" fillId="7" borderId="0" xfId="5" applyNumberFormat="1" applyFont="1" applyFill="1" applyBorder="1" applyAlignment="1" applyProtection="1">
      <alignment horizontal="center"/>
      <protection locked="0"/>
    </xf>
    <xf numFmtId="165" fontId="20" fillId="7" borderId="5" xfId="5" applyNumberFormat="1" applyFont="1" applyFill="1" applyBorder="1" applyAlignment="1" applyProtection="1">
      <alignment horizontal="center"/>
      <protection locked="0"/>
    </xf>
    <xf numFmtId="165" fontId="20" fillId="7" borderId="4" xfId="5" applyNumberFormat="1" applyFont="1" applyFill="1" applyBorder="1" applyAlignment="1" applyProtection="1">
      <alignment horizontal="center"/>
    </xf>
    <xf numFmtId="165" fontId="20" fillId="7" borderId="0" xfId="5" applyNumberFormat="1" applyFont="1" applyFill="1" applyBorder="1" applyAlignment="1" applyProtection="1">
      <alignment horizontal="center"/>
    </xf>
    <xf numFmtId="165" fontId="20" fillId="7" borderId="5" xfId="5" applyNumberFormat="1" applyFont="1" applyFill="1" applyBorder="1" applyAlignment="1" applyProtection="1">
      <alignment horizontal="center"/>
    </xf>
    <xf numFmtId="165" fontId="20" fillId="7" borderId="6" xfId="5" applyNumberFormat="1" applyFont="1" applyFill="1" applyBorder="1" applyAlignment="1" applyProtection="1">
      <alignment horizontal="center"/>
    </xf>
    <xf numFmtId="165" fontId="20" fillId="7" borderId="7" xfId="5" applyNumberFormat="1" applyFont="1" applyFill="1" applyBorder="1" applyAlignment="1" applyProtection="1">
      <alignment horizontal="center"/>
    </xf>
    <xf numFmtId="165" fontId="20" fillId="7" borderId="8" xfId="5" applyNumberFormat="1" applyFont="1" applyFill="1" applyBorder="1" applyAlignment="1" applyProtection="1">
      <alignment horizontal="center"/>
    </xf>
    <xf numFmtId="0" fontId="20" fillId="7" borderId="1" xfId="5" applyFont="1" applyFill="1" applyBorder="1" applyAlignment="1">
      <alignment horizontal="center" vertical="center"/>
    </xf>
    <xf numFmtId="0" fontId="20" fillId="7" borderId="3" xfId="5" applyFont="1" applyFill="1" applyBorder="1" applyAlignment="1">
      <alignment horizontal="center" vertical="center"/>
    </xf>
    <xf numFmtId="0" fontId="20" fillId="7" borderId="4" xfId="5" applyFont="1" applyFill="1" applyBorder="1" applyAlignment="1">
      <alignment horizontal="center" vertical="center"/>
    </xf>
    <xf numFmtId="0" fontId="20" fillId="7" borderId="5" xfId="5" applyFont="1" applyFill="1" applyBorder="1" applyAlignment="1">
      <alignment horizontal="center" vertical="center"/>
    </xf>
    <xf numFmtId="0" fontId="20" fillId="7" borderId="6" xfId="5" applyFont="1" applyFill="1" applyBorder="1" applyAlignment="1">
      <alignment horizontal="center" vertical="center"/>
    </xf>
    <xf numFmtId="0" fontId="20" fillId="7" borderId="8" xfId="5" applyFont="1" applyFill="1" applyBorder="1" applyAlignment="1">
      <alignment horizontal="center" vertical="center"/>
    </xf>
    <xf numFmtId="0" fontId="20" fillId="7" borderId="12" xfId="5" applyFont="1" applyFill="1" applyBorder="1" applyAlignment="1">
      <alignment horizontal="center" vertical="center"/>
    </xf>
    <xf numFmtId="0" fontId="20" fillId="7" borderId="13" xfId="5" applyFont="1" applyFill="1" applyBorder="1" applyAlignment="1">
      <alignment horizontal="center" vertical="center"/>
    </xf>
    <xf numFmtId="0" fontId="20" fillId="7" borderId="9" xfId="5" applyFont="1" applyFill="1" applyBorder="1" applyAlignment="1">
      <alignment horizontal="center" vertical="center"/>
    </xf>
    <xf numFmtId="0" fontId="20" fillId="7" borderId="10" xfId="5" applyFont="1" applyFill="1" applyBorder="1" applyAlignment="1">
      <alignment horizontal="center" vertical="center"/>
    </xf>
    <xf numFmtId="0" fontId="20" fillId="7" borderId="24" xfId="5" applyFont="1" applyFill="1" applyBorder="1" applyAlignment="1">
      <alignment horizontal="center" vertical="center"/>
    </xf>
    <xf numFmtId="0" fontId="20" fillId="7" borderId="27" xfId="5" applyFont="1" applyFill="1" applyBorder="1" applyAlignment="1">
      <alignment horizontal="center" vertical="center"/>
    </xf>
    <xf numFmtId="0" fontId="20" fillId="7" borderId="30" xfId="5" applyFont="1" applyFill="1" applyBorder="1" applyAlignment="1">
      <alignment horizontal="center" vertical="center"/>
    </xf>
    <xf numFmtId="165" fontId="20" fillId="7" borderId="21" xfId="5" applyNumberFormat="1" applyFont="1" applyFill="1" applyBorder="1" applyAlignment="1" applyProtection="1">
      <alignment horizontal="center"/>
    </xf>
    <xf numFmtId="165" fontId="20" fillId="7" borderId="29" xfId="5" applyNumberFormat="1" applyFont="1" applyFill="1" applyBorder="1" applyAlignment="1" applyProtection="1">
      <alignment horizontal="center"/>
    </xf>
    <xf numFmtId="165" fontId="20" fillId="7" borderId="22" xfId="5" applyNumberFormat="1" applyFont="1" applyFill="1" applyBorder="1" applyAlignment="1" applyProtection="1">
      <alignment horizontal="center"/>
    </xf>
    <xf numFmtId="165" fontId="20" fillId="7" borderId="16" xfId="5" applyNumberFormat="1" applyFont="1" applyFill="1" applyBorder="1" applyAlignment="1" applyProtection="1">
      <alignment horizontal="center"/>
      <protection locked="0"/>
    </xf>
    <xf numFmtId="165" fontId="20" fillId="7" borderId="23" xfId="5" applyNumberFormat="1" applyFont="1" applyFill="1" applyBorder="1" applyAlignment="1" applyProtection="1">
      <alignment horizontal="center"/>
      <protection locked="0"/>
    </xf>
    <xf numFmtId="165" fontId="20" fillId="7" borderId="16" xfId="5" applyNumberFormat="1" applyFont="1" applyFill="1" applyBorder="1" applyAlignment="1" applyProtection="1">
      <alignment horizontal="center"/>
    </xf>
    <xf numFmtId="165" fontId="20" fillId="7" borderId="23" xfId="5" applyNumberFormat="1" applyFont="1" applyFill="1" applyBorder="1" applyAlignment="1" applyProtection="1">
      <alignment horizontal="center"/>
    </xf>
    <xf numFmtId="165" fontId="20" fillId="7" borderId="25" xfId="5" applyNumberFormat="1" applyFont="1" applyFill="1" applyBorder="1" applyAlignment="1" applyProtection="1">
      <alignment horizontal="center"/>
    </xf>
    <xf numFmtId="165" fontId="20" fillId="7" borderId="17" xfId="5" applyNumberFormat="1" applyFont="1" applyFill="1" applyBorder="1" applyAlignment="1" applyProtection="1">
      <alignment horizontal="center"/>
    </xf>
    <xf numFmtId="165" fontId="20" fillId="7" borderId="26" xfId="5" applyNumberFormat="1" applyFont="1" applyFill="1" applyBorder="1" applyAlignment="1" applyProtection="1">
      <alignment horizontal="center"/>
    </xf>
    <xf numFmtId="0" fontId="17" fillId="0" borderId="21" xfId="6" applyFont="1" applyBorder="1" applyAlignment="1">
      <alignment horizontal="justify" vertical="center" wrapText="1"/>
    </xf>
    <xf numFmtId="0" fontId="17" fillId="0" borderId="31" xfId="6" applyFont="1" applyBorder="1" applyAlignment="1">
      <alignment horizontal="justify" vertical="center" wrapText="1"/>
    </xf>
    <xf numFmtId="0" fontId="20" fillId="7" borderId="21" xfId="6" applyFont="1" applyFill="1" applyBorder="1" applyAlignment="1">
      <alignment horizontal="center" vertical="center"/>
    </xf>
    <xf numFmtId="0" fontId="20" fillId="7" borderId="29" xfId="6" applyFont="1" applyFill="1" applyBorder="1" applyAlignment="1">
      <alignment horizontal="center" vertical="center"/>
    </xf>
    <xf numFmtId="0" fontId="20" fillId="7" borderId="31" xfId="6" applyFont="1" applyFill="1" applyBorder="1" applyAlignment="1">
      <alignment horizontal="center" vertical="center"/>
    </xf>
    <xf numFmtId="0" fontId="20" fillId="7" borderId="16" xfId="6" applyFont="1" applyFill="1" applyBorder="1" applyAlignment="1">
      <alignment horizontal="center" vertical="center"/>
    </xf>
    <xf numFmtId="0" fontId="20" fillId="7" borderId="0" xfId="6" applyFont="1" applyFill="1" applyBorder="1" applyAlignment="1">
      <alignment horizontal="center" vertical="center"/>
    </xf>
    <xf numFmtId="0" fontId="20" fillId="7" borderId="32" xfId="6" applyFont="1" applyFill="1" applyBorder="1" applyAlignment="1">
      <alignment horizontal="center" vertical="center"/>
    </xf>
    <xf numFmtId="0" fontId="20" fillId="7" borderId="25" xfId="6" applyFont="1" applyFill="1" applyBorder="1" applyAlignment="1">
      <alignment horizontal="center" vertical="center"/>
    </xf>
    <xf numFmtId="0" fontId="20" fillId="7" borderId="17" xfId="6" applyFont="1" applyFill="1" applyBorder="1" applyAlignment="1">
      <alignment horizontal="center" vertical="center"/>
    </xf>
    <xf numFmtId="0" fontId="20" fillId="7" borderId="33" xfId="6" applyFont="1" applyFill="1" applyBorder="1" applyAlignment="1">
      <alignment horizontal="center" vertical="center"/>
    </xf>
    <xf numFmtId="0" fontId="20" fillId="7" borderId="22" xfId="6" applyFont="1" applyFill="1" applyBorder="1" applyAlignment="1">
      <alignment horizontal="center" vertical="center"/>
    </xf>
    <xf numFmtId="0" fontId="20" fillId="7" borderId="26" xfId="6" applyFont="1" applyFill="1" applyBorder="1" applyAlignment="1">
      <alignment horizontal="center" vertical="center"/>
    </xf>
    <xf numFmtId="0" fontId="20" fillId="7" borderId="18" xfId="6" applyFont="1" applyFill="1" applyBorder="1" applyAlignment="1">
      <alignment horizontal="center" vertical="center" wrapText="1"/>
    </xf>
    <xf numFmtId="0" fontId="20" fillId="7" borderId="19" xfId="6" applyFont="1" applyFill="1" applyBorder="1" applyAlignment="1">
      <alignment horizontal="center" vertical="center" wrapText="1"/>
    </xf>
    <xf numFmtId="0" fontId="20" fillId="7" borderId="20" xfId="6" applyFont="1" applyFill="1" applyBorder="1" applyAlignment="1">
      <alignment horizontal="center" vertical="center" wrapText="1"/>
    </xf>
    <xf numFmtId="0" fontId="20" fillId="7" borderId="24" xfId="6" applyFont="1" applyFill="1" applyBorder="1" applyAlignment="1">
      <alignment horizontal="center" vertical="center" wrapText="1"/>
    </xf>
    <xf numFmtId="0" fontId="20" fillId="7" borderId="27" xfId="6" applyFont="1" applyFill="1" applyBorder="1" applyAlignment="1">
      <alignment horizontal="center" vertical="center" wrapText="1"/>
    </xf>
    <xf numFmtId="0" fontId="33" fillId="7" borderId="24" xfId="6" applyFont="1" applyFill="1" applyBorder="1" applyAlignment="1">
      <alignment horizontal="center" vertical="center"/>
    </xf>
    <xf numFmtId="0" fontId="33" fillId="7" borderId="27" xfId="6" applyFont="1" applyFill="1" applyBorder="1" applyAlignment="1">
      <alignment horizontal="center" vertical="center"/>
    </xf>
    <xf numFmtId="0" fontId="35" fillId="7" borderId="30" xfId="5" applyFont="1" applyFill="1" applyBorder="1" applyAlignment="1">
      <alignment horizontal="center" vertical="center"/>
    </xf>
    <xf numFmtId="0" fontId="33" fillId="7" borderId="21" xfId="6" applyFont="1" applyFill="1" applyBorder="1" applyAlignment="1">
      <alignment horizontal="center" vertical="center"/>
    </xf>
    <xf numFmtId="0" fontId="33" fillId="7" borderId="29" xfId="6" applyFont="1" applyFill="1" applyBorder="1" applyAlignment="1">
      <alignment horizontal="center" vertical="center"/>
    </xf>
    <xf numFmtId="0" fontId="33" fillId="7" borderId="22" xfId="6" applyFont="1" applyFill="1" applyBorder="1" applyAlignment="1">
      <alignment horizontal="center" vertical="center"/>
    </xf>
    <xf numFmtId="0" fontId="33" fillId="7" borderId="16" xfId="6" applyFont="1" applyFill="1" applyBorder="1" applyAlignment="1">
      <alignment horizontal="center" vertical="center"/>
    </xf>
    <xf numFmtId="0" fontId="33" fillId="7" borderId="0" xfId="6" applyFont="1" applyFill="1" applyBorder="1" applyAlignment="1">
      <alignment horizontal="center" vertical="center"/>
    </xf>
    <xf numFmtId="0" fontId="33" fillId="7" borderId="23" xfId="6" applyFont="1" applyFill="1" applyBorder="1" applyAlignment="1">
      <alignment horizontal="center" vertical="center"/>
    </xf>
    <xf numFmtId="0" fontId="33" fillId="7" borderId="25" xfId="6" applyFont="1" applyFill="1" applyBorder="1" applyAlignment="1">
      <alignment horizontal="center" vertical="center"/>
    </xf>
    <xf numFmtId="0" fontId="33" fillId="7" borderId="17" xfId="6" applyFont="1" applyFill="1" applyBorder="1" applyAlignment="1">
      <alignment horizontal="center" vertical="center"/>
    </xf>
    <xf numFmtId="0" fontId="33" fillId="7" borderId="26" xfId="6" applyFont="1" applyFill="1" applyBorder="1" applyAlignment="1">
      <alignment horizontal="center" vertical="center"/>
    </xf>
    <xf numFmtId="4" fontId="8" fillId="2" borderId="11" xfId="7" applyNumberFormat="1" applyFont="1" applyFill="1" applyBorder="1"/>
    <xf numFmtId="4" fontId="17" fillId="2" borderId="10" xfId="7" applyNumberFormat="1" applyFont="1" applyFill="1" applyBorder="1"/>
  </cellXfs>
  <cellStyles count="13">
    <cellStyle name="=C:\WINNT\SYSTEM32\COMMAND.COM" xfId="2" xr:uid="{00000000-0005-0000-0000-000000000000}"/>
    <cellStyle name="Énfasis3" xfId="5" builtinId="37"/>
    <cellStyle name="Millares" xfId="9" builtinId="3"/>
    <cellStyle name="Millares 2" xfId="7" xr:uid="{00000000-0005-0000-0000-000003000000}"/>
    <cellStyle name="Millares 6" xfId="4" xr:uid="{00000000-0005-0000-0000-000004000000}"/>
    <cellStyle name="Moneda" xfId="8" builtinId="4"/>
    <cellStyle name="Normal" xfId="0" builtinId="0"/>
    <cellStyle name="Normal 13" xfId="1" xr:uid="{00000000-0005-0000-0000-000007000000}"/>
    <cellStyle name="Normal 2" xfId="6" xr:uid="{00000000-0005-0000-0000-000008000000}"/>
    <cellStyle name="Normal 2 2" xfId="3" xr:uid="{00000000-0005-0000-0000-000009000000}"/>
    <cellStyle name="Normal 3 2" xfId="12" xr:uid="{00000000-0005-0000-0000-00000A000000}"/>
    <cellStyle name="Normal 4" xfId="11" xr:uid="{00000000-0005-0000-0000-00000B000000}"/>
    <cellStyle name="Normal 4 2" xfId="10" xr:uid="{00000000-0005-0000-0000-00000C000000}"/>
  </cellStyles>
  <dxfs count="0"/>
  <tableStyles count="0" defaultTableStyle="TableStyleMedium2" defaultPivotStyle="PivotStyleLight16"/>
  <colors>
    <mruColors>
      <color rgb="FF548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esar.cruz\Documents\CUENTA%20PUBLICA\2010\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UCENA-LENOVO\Users\Users\cesar.delacruz\Documents\2016\Cuadernillos%202016\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B7" zoomScaleNormal="100" workbookViewId="0">
      <selection activeCell="L78" sqref="L78"/>
    </sheetView>
  </sheetViews>
  <sheetFormatPr baseColWidth="10" defaultColWidth="11.42578125" defaultRowHeight="11.25"/>
  <cols>
    <col min="1" max="1" width="7.7109375" style="40" hidden="1" customWidth="1"/>
    <col min="2" max="2" width="1.42578125" style="1" customWidth="1"/>
    <col min="3" max="3" width="5.28515625" style="1" customWidth="1"/>
    <col min="4" max="4" width="9.28515625" style="1" customWidth="1"/>
    <col min="5" max="5" width="56" style="1" customWidth="1"/>
    <col min="6" max="6" width="17.42578125" style="1" customWidth="1"/>
    <col min="7" max="7" width="16.7109375" style="2" customWidth="1"/>
    <col min="8" max="8" width="1.7109375" style="1" customWidth="1"/>
    <col min="9" max="9" width="5" style="1" customWidth="1"/>
    <col min="10" max="10" width="5.28515625" style="1" customWidth="1"/>
    <col min="11" max="11" width="56" style="1" customWidth="1"/>
    <col min="12" max="12" width="17.42578125" style="1" customWidth="1"/>
    <col min="13" max="13" width="15.5703125" style="1" customWidth="1"/>
    <col min="14" max="16384" width="11.42578125" style="1"/>
  </cols>
  <sheetData>
    <row r="1" spans="1:13" ht="13.9" customHeight="1">
      <c r="A1" s="97"/>
      <c r="B1" s="164"/>
      <c r="C1" s="165"/>
      <c r="D1" s="165"/>
      <c r="E1" s="378" t="s">
        <v>522</v>
      </c>
      <c r="F1" s="378"/>
      <c r="G1" s="378"/>
      <c r="H1" s="378"/>
      <c r="I1" s="378"/>
      <c r="J1" s="378"/>
      <c r="K1" s="378"/>
      <c r="L1" s="378"/>
      <c r="M1" s="379"/>
    </row>
    <row r="2" spans="1:13" ht="13.9" customHeight="1">
      <c r="A2" s="98"/>
      <c r="B2" s="166"/>
      <c r="C2" s="167"/>
      <c r="D2" s="167"/>
      <c r="E2" s="376" t="s">
        <v>127</v>
      </c>
      <c r="F2" s="376"/>
      <c r="G2" s="376"/>
      <c r="H2" s="376"/>
      <c r="I2" s="376"/>
      <c r="J2" s="376"/>
      <c r="K2" s="376"/>
      <c r="L2" s="376"/>
      <c r="M2" s="377"/>
    </row>
    <row r="3" spans="1:13" ht="13.9" customHeight="1">
      <c r="A3" s="98"/>
      <c r="B3" s="166"/>
      <c r="C3" s="168"/>
      <c r="D3" s="168"/>
      <c r="E3" s="376" t="s">
        <v>540</v>
      </c>
      <c r="F3" s="376"/>
      <c r="G3" s="376"/>
      <c r="H3" s="376"/>
      <c r="I3" s="376"/>
      <c r="J3" s="376"/>
      <c r="K3" s="376"/>
      <c r="L3" s="376"/>
      <c r="M3" s="377"/>
    </row>
    <row r="4" spans="1:13" ht="14.25" customHeight="1">
      <c r="A4" s="99"/>
      <c r="B4" s="169"/>
      <c r="C4" s="170"/>
      <c r="D4" s="170"/>
      <c r="E4" s="387" t="s">
        <v>4</v>
      </c>
      <c r="F4" s="387"/>
      <c r="G4" s="387"/>
      <c r="H4" s="387"/>
      <c r="I4" s="387"/>
      <c r="J4" s="387"/>
      <c r="K4" s="387"/>
      <c r="L4" s="387"/>
      <c r="M4" s="388"/>
    </row>
    <row r="5" spans="1:13" ht="13.9" hidden="1" customHeight="1">
      <c r="B5" s="95"/>
      <c r="C5" s="96"/>
      <c r="D5" s="96" t="s">
        <v>5</v>
      </c>
      <c r="E5" s="386" t="s">
        <v>4</v>
      </c>
      <c r="F5" s="386"/>
      <c r="G5" s="386"/>
      <c r="H5" s="386"/>
      <c r="I5" s="386"/>
      <c r="J5" s="386"/>
      <c r="K5" s="386"/>
      <c r="L5" s="386"/>
      <c r="M5" s="386"/>
    </row>
    <row r="6" spans="1:13" ht="7.9" customHeight="1">
      <c r="B6" s="3"/>
      <c r="C6" s="5"/>
      <c r="D6" s="5"/>
      <c r="E6" s="6"/>
      <c r="F6" s="6"/>
      <c r="G6" s="6"/>
      <c r="H6" s="6"/>
      <c r="I6" s="6"/>
      <c r="J6" s="6"/>
      <c r="K6" s="6"/>
      <c r="L6" s="6"/>
      <c r="M6" s="6"/>
    </row>
    <row r="7" spans="1:13" s="18" customFormat="1" ht="15" customHeight="1">
      <c r="A7" s="41"/>
      <c r="B7" s="164"/>
      <c r="C7" s="380" t="s">
        <v>128</v>
      </c>
      <c r="D7" s="380"/>
      <c r="E7" s="381"/>
      <c r="F7" s="374" t="s">
        <v>541</v>
      </c>
      <c r="G7" s="374" t="s">
        <v>534</v>
      </c>
      <c r="H7" s="384"/>
      <c r="I7" s="380" t="s">
        <v>128</v>
      </c>
      <c r="J7" s="380"/>
      <c r="K7" s="381"/>
      <c r="L7" s="374" t="s">
        <v>541</v>
      </c>
      <c r="M7" s="374" t="s">
        <v>534</v>
      </c>
    </row>
    <row r="8" spans="1:13" s="19" customFormat="1" ht="15" customHeight="1">
      <c r="A8" s="42"/>
      <c r="B8" s="171"/>
      <c r="C8" s="382"/>
      <c r="D8" s="382"/>
      <c r="E8" s="383"/>
      <c r="F8" s="375"/>
      <c r="G8" s="375"/>
      <c r="H8" s="385"/>
      <c r="I8" s="382"/>
      <c r="J8" s="382"/>
      <c r="K8" s="383"/>
      <c r="L8" s="375"/>
      <c r="M8" s="375"/>
    </row>
    <row r="9" spans="1:13">
      <c r="B9" s="13"/>
      <c r="C9" s="20" t="s">
        <v>62</v>
      </c>
      <c r="D9" s="21"/>
      <c r="E9" s="22"/>
      <c r="F9" s="29"/>
      <c r="G9" s="32"/>
      <c r="H9" s="34"/>
      <c r="I9" s="20" t="s">
        <v>74</v>
      </c>
      <c r="J9" s="20"/>
      <c r="K9" s="21"/>
      <c r="L9" s="29"/>
      <c r="M9" s="29"/>
    </row>
    <row r="10" spans="1:13">
      <c r="B10" s="14"/>
      <c r="C10" s="9" t="s">
        <v>63</v>
      </c>
      <c r="D10" s="9"/>
      <c r="E10" s="23"/>
      <c r="F10" s="43"/>
      <c r="G10" s="191"/>
      <c r="H10" s="35"/>
      <c r="I10" s="9" t="s">
        <v>75</v>
      </c>
      <c r="J10" s="9"/>
      <c r="K10" s="7"/>
      <c r="L10" s="30"/>
      <c r="M10" s="30"/>
    </row>
    <row r="11" spans="1:13">
      <c r="B11" s="14"/>
      <c r="C11" s="9" t="s">
        <v>370</v>
      </c>
      <c r="D11" s="7"/>
      <c r="E11" s="23"/>
      <c r="F11" s="192">
        <f>SUM(F12:F18)</f>
        <v>6621608.21</v>
      </c>
      <c r="G11" s="192">
        <v>4190644.18</v>
      </c>
      <c r="H11" s="35"/>
      <c r="I11" s="9" t="s">
        <v>379</v>
      </c>
      <c r="J11" s="7"/>
      <c r="K11" s="7"/>
      <c r="L11" s="192">
        <f>SUM(L12:L20)</f>
        <v>96110.06</v>
      </c>
      <c r="M11" s="192">
        <v>323927.17000000004</v>
      </c>
    </row>
    <row r="12" spans="1:13">
      <c r="B12" s="14"/>
      <c r="C12" s="10" t="s">
        <v>6</v>
      </c>
      <c r="D12" s="7" t="s">
        <v>3</v>
      </c>
      <c r="E12" s="23"/>
      <c r="F12" s="191">
        <v>2500</v>
      </c>
      <c r="G12" s="191">
        <v>0</v>
      </c>
      <c r="H12" s="35"/>
      <c r="I12" s="10" t="s">
        <v>6</v>
      </c>
      <c r="J12" s="7" t="s">
        <v>130</v>
      </c>
      <c r="K12" s="7"/>
      <c r="L12" s="191">
        <v>-43861.72</v>
      </c>
      <c r="M12" s="191"/>
    </row>
    <row r="13" spans="1:13">
      <c r="B13" s="14"/>
      <c r="C13" s="10" t="s">
        <v>7</v>
      </c>
      <c r="D13" s="7" t="s">
        <v>2</v>
      </c>
      <c r="E13" s="23"/>
      <c r="F13" s="191">
        <v>6619108.21</v>
      </c>
      <c r="G13" s="191">
        <v>4190644.18</v>
      </c>
      <c r="H13" s="35"/>
      <c r="I13" s="10" t="s">
        <v>7</v>
      </c>
      <c r="J13" s="7" t="s">
        <v>0</v>
      </c>
      <c r="K13" s="7"/>
      <c r="L13" s="191">
        <v>0.6</v>
      </c>
      <c r="M13" s="191">
        <v>61552.72</v>
      </c>
    </row>
    <row r="14" spans="1:13">
      <c r="B14" s="14"/>
      <c r="C14" s="10" t="s">
        <v>8</v>
      </c>
      <c r="D14" s="7" t="s">
        <v>1</v>
      </c>
      <c r="E14" s="23"/>
      <c r="F14" s="191"/>
      <c r="G14" s="191"/>
      <c r="H14" s="35"/>
      <c r="I14" s="10" t="s">
        <v>8</v>
      </c>
      <c r="J14" s="7" t="s">
        <v>131</v>
      </c>
      <c r="K14" s="7"/>
      <c r="L14" s="191"/>
      <c r="M14" s="191"/>
    </row>
    <row r="15" spans="1:13">
      <c r="B15" s="14"/>
      <c r="C15" s="10" t="s">
        <v>9</v>
      </c>
      <c r="D15" s="7" t="s">
        <v>42</v>
      </c>
      <c r="E15" s="23"/>
      <c r="F15" s="191"/>
      <c r="G15" s="191"/>
      <c r="H15" s="35"/>
      <c r="I15" s="10" t="s">
        <v>9</v>
      </c>
      <c r="J15" s="7" t="s">
        <v>132</v>
      </c>
      <c r="K15" s="7"/>
      <c r="L15" s="191"/>
      <c r="M15" s="191"/>
    </row>
    <row r="16" spans="1:13">
      <c r="B16" s="14"/>
      <c r="C16" s="10" t="s">
        <v>10</v>
      </c>
      <c r="D16" s="7" t="s">
        <v>43</v>
      </c>
      <c r="E16" s="23"/>
      <c r="F16" s="191"/>
      <c r="G16" s="191"/>
      <c r="H16" s="35"/>
      <c r="I16" s="10" t="s">
        <v>10</v>
      </c>
      <c r="J16" s="7" t="s">
        <v>133</v>
      </c>
      <c r="K16" s="7"/>
      <c r="L16" s="191"/>
      <c r="M16" s="191"/>
    </row>
    <row r="17" spans="1:13">
      <c r="B17" s="14"/>
      <c r="C17" s="10" t="s">
        <v>11</v>
      </c>
      <c r="D17" s="7" t="s">
        <v>44</v>
      </c>
      <c r="E17" s="23"/>
      <c r="F17" s="191"/>
      <c r="G17" s="191"/>
      <c r="H17" s="35"/>
      <c r="I17" s="10" t="s">
        <v>11</v>
      </c>
      <c r="J17" s="7" t="s">
        <v>134</v>
      </c>
      <c r="K17" s="7"/>
      <c r="L17" s="191"/>
      <c r="M17" s="191"/>
    </row>
    <row r="18" spans="1:13">
      <c r="B18" s="14"/>
      <c r="C18" s="10" t="s">
        <v>12</v>
      </c>
      <c r="D18" s="7" t="s">
        <v>45</v>
      </c>
      <c r="E18" s="23"/>
      <c r="F18" s="191"/>
      <c r="G18" s="191"/>
      <c r="H18" s="35"/>
      <c r="I18" s="10" t="s">
        <v>12</v>
      </c>
      <c r="J18" s="7" t="s">
        <v>135</v>
      </c>
      <c r="K18" s="7"/>
      <c r="L18" s="191">
        <v>138483.84</v>
      </c>
      <c r="M18" s="191">
        <v>259874.45</v>
      </c>
    </row>
    <row r="19" spans="1:13">
      <c r="B19" s="14"/>
      <c r="C19" s="9" t="s">
        <v>371</v>
      </c>
      <c r="D19" s="7"/>
      <c r="E19" s="23"/>
      <c r="F19" s="192">
        <f>SUM(F20:F26)</f>
        <v>8204.26</v>
      </c>
      <c r="G19" s="192">
        <v>6203.23</v>
      </c>
      <c r="H19" s="36"/>
      <c r="I19" s="10" t="s">
        <v>76</v>
      </c>
      <c r="J19" s="7" t="s">
        <v>136</v>
      </c>
      <c r="K19" s="7"/>
      <c r="L19" s="191"/>
      <c r="M19" s="191"/>
    </row>
    <row r="20" spans="1:13">
      <c r="B20" s="14"/>
      <c r="C20" s="10" t="s">
        <v>13</v>
      </c>
      <c r="D20" s="7" t="s">
        <v>46</v>
      </c>
      <c r="E20" s="23"/>
      <c r="F20" s="191"/>
      <c r="G20" s="191"/>
      <c r="H20" s="35"/>
      <c r="I20" s="10" t="s">
        <v>77</v>
      </c>
      <c r="J20" s="7" t="s">
        <v>137</v>
      </c>
      <c r="K20" s="7"/>
      <c r="L20" s="191">
        <v>1487.34</v>
      </c>
      <c r="M20" s="191">
        <v>2500</v>
      </c>
    </row>
    <row r="21" spans="1:13">
      <c r="B21" s="14"/>
      <c r="C21" s="10" t="s">
        <v>14</v>
      </c>
      <c r="D21" s="7" t="s">
        <v>47</v>
      </c>
      <c r="E21" s="23"/>
      <c r="F21" s="191"/>
      <c r="G21" s="191"/>
      <c r="H21" s="35"/>
      <c r="I21" s="9" t="s">
        <v>380</v>
      </c>
      <c r="J21" s="7"/>
      <c r="K21" s="7"/>
      <c r="L21" s="192">
        <f>SUM(L22:L24)</f>
        <v>0</v>
      </c>
      <c r="M21" s="192">
        <v>0</v>
      </c>
    </row>
    <row r="22" spans="1:13">
      <c r="B22" s="14"/>
      <c r="C22" s="10" t="s">
        <v>15</v>
      </c>
      <c r="D22" s="7" t="s">
        <v>48</v>
      </c>
      <c r="E22" s="23"/>
      <c r="F22" s="191">
        <v>4501.03</v>
      </c>
      <c r="G22" s="191">
        <v>2500</v>
      </c>
      <c r="H22" s="35"/>
      <c r="I22" s="10" t="s">
        <v>13</v>
      </c>
      <c r="J22" s="7" t="s">
        <v>78</v>
      </c>
      <c r="K22" s="7"/>
      <c r="L22" s="192"/>
      <c r="M22" s="192"/>
    </row>
    <row r="23" spans="1:13">
      <c r="B23" s="14"/>
      <c r="C23" s="10" t="s">
        <v>16</v>
      </c>
      <c r="D23" s="7" t="s">
        <v>49</v>
      </c>
      <c r="E23" s="23"/>
      <c r="F23" s="191"/>
      <c r="G23" s="191"/>
      <c r="H23" s="35"/>
      <c r="I23" s="10" t="s">
        <v>14</v>
      </c>
      <c r="J23" s="7" t="s">
        <v>79</v>
      </c>
      <c r="K23" s="7"/>
      <c r="L23" s="192"/>
      <c r="M23" s="192"/>
    </row>
    <row r="24" spans="1:13">
      <c r="B24" s="14"/>
      <c r="C24" s="10" t="s">
        <v>17</v>
      </c>
      <c r="D24" s="7" t="s">
        <v>50</v>
      </c>
      <c r="E24" s="23"/>
      <c r="F24" s="191"/>
      <c r="G24" s="191"/>
      <c r="H24" s="35"/>
      <c r="I24" s="10" t="s">
        <v>15</v>
      </c>
      <c r="J24" s="7" t="s">
        <v>80</v>
      </c>
      <c r="K24" s="7"/>
      <c r="L24" s="192"/>
      <c r="M24" s="192"/>
    </row>
    <row r="25" spans="1:13">
      <c r="B25" s="14"/>
      <c r="C25" s="10" t="s">
        <v>18</v>
      </c>
      <c r="D25" s="7" t="s">
        <v>51</v>
      </c>
      <c r="E25" s="23"/>
      <c r="F25" s="191"/>
      <c r="G25" s="191"/>
      <c r="H25" s="35"/>
      <c r="I25" s="9" t="s">
        <v>381</v>
      </c>
      <c r="J25" s="7"/>
      <c r="K25" s="7"/>
      <c r="L25" s="192">
        <f>SUM(L26:L27)</f>
        <v>0</v>
      </c>
      <c r="M25" s="192">
        <v>0</v>
      </c>
    </row>
    <row r="26" spans="1:13">
      <c r="B26" s="14"/>
      <c r="C26" s="10" t="s">
        <v>61</v>
      </c>
      <c r="D26" s="7" t="s">
        <v>52</v>
      </c>
      <c r="E26" s="23"/>
      <c r="F26" s="191">
        <v>3703.23</v>
      </c>
      <c r="G26" s="191">
        <v>3703.23</v>
      </c>
      <c r="H26" s="35"/>
      <c r="I26" s="10" t="s">
        <v>21</v>
      </c>
      <c r="J26" s="7" t="s">
        <v>82</v>
      </c>
      <c r="K26" s="7"/>
      <c r="L26" s="191"/>
      <c r="M26" s="191"/>
    </row>
    <row r="27" spans="1:13">
      <c r="B27" s="14"/>
      <c r="C27" s="9" t="s">
        <v>372</v>
      </c>
      <c r="D27" s="7"/>
      <c r="E27" s="23"/>
      <c r="F27" s="192">
        <f>SUM(F28:F32)</f>
        <v>62294</v>
      </c>
      <c r="G27" s="192">
        <v>62294</v>
      </c>
      <c r="H27" s="35"/>
      <c r="I27" s="10" t="s">
        <v>22</v>
      </c>
      <c r="J27" s="7" t="s">
        <v>81</v>
      </c>
      <c r="K27" s="7"/>
      <c r="L27" s="191"/>
      <c r="M27" s="191"/>
    </row>
    <row r="28" spans="1:13">
      <c r="A28" s="40" t="s">
        <v>138</v>
      </c>
      <c r="B28" s="14"/>
      <c r="C28" s="10" t="s">
        <v>21</v>
      </c>
      <c r="D28" s="7" t="s">
        <v>53</v>
      </c>
      <c r="E28" s="23"/>
      <c r="F28" s="191"/>
      <c r="G28" s="191"/>
      <c r="H28" s="36"/>
      <c r="I28" s="9" t="s">
        <v>83</v>
      </c>
      <c r="J28" s="7"/>
      <c r="K28" s="7"/>
      <c r="L28" s="192"/>
      <c r="M28" s="192"/>
    </row>
    <row r="29" spans="1:13">
      <c r="A29" s="40" t="s">
        <v>139</v>
      </c>
      <c r="B29" s="14"/>
      <c r="C29" s="10" t="s">
        <v>22</v>
      </c>
      <c r="D29" s="7" t="s">
        <v>54</v>
      </c>
      <c r="E29" s="23"/>
      <c r="F29" s="191"/>
      <c r="G29" s="191"/>
      <c r="H29" s="35"/>
      <c r="I29" s="9" t="s">
        <v>382</v>
      </c>
      <c r="J29" s="9"/>
      <c r="K29" s="9"/>
      <c r="L29" s="192">
        <f>SUM(L30:L32)</f>
        <v>0</v>
      </c>
      <c r="M29" s="192">
        <v>0</v>
      </c>
    </row>
    <row r="30" spans="1:13">
      <c r="A30" s="40" t="s">
        <v>140</v>
      </c>
      <c r="B30" s="14"/>
      <c r="C30" s="10" t="s">
        <v>23</v>
      </c>
      <c r="D30" s="7" t="s">
        <v>55</v>
      </c>
      <c r="E30" s="23"/>
      <c r="F30" s="191"/>
      <c r="G30" s="191"/>
      <c r="H30" s="35"/>
      <c r="I30" s="10" t="s">
        <v>84</v>
      </c>
      <c r="J30" s="7" t="s">
        <v>87</v>
      </c>
      <c r="K30" s="9"/>
      <c r="L30" s="191"/>
      <c r="M30" s="191"/>
    </row>
    <row r="31" spans="1:13" ht="10.15" customHeight="1">
      <c r="A31" s="40" t="s">
        <v>141</v>
      </c>
      <c r="B31" s="14"/>
      <c r="C31" s="10" t="s">
        <v>24</v>
      </c>
      <c r="D31" s="7" t="s">
        <v>19</v>
      </c>
      <c r="E31" s="23"/>
      <c r="F31" s="191"/>
      <c r="G31" s="191"/>
      <c r="H31" s="35"/>
      <c r="I31" s="10" t="s">
        <v>85</v>
      </c>
      <c r="J31" s="7" t="s">
        <v>88</v>
      </c>
      <c r="K31" s="9"/>
      <c r="L31" s="191"/>
      <c r="M31" s="191"/>
    </row>
    <row r="32" spans="1:13" ht="10.9" customHeight="1">
      <c r="A32" s="40" t="s">
        <v>142</v>
      </c>
      <c r="B32" s="14"/>
      <c r="C32" s="10" t="s">
        <v>25</v>
      </c>
      <c r="D32" s="7" t="s">
        <v>20</v>
      </c>
      <c r="E32" s="23"/>
      <c r="F32" s="191">
        <v>62294</v>
      </c>
      <c r="G32" s="191">
        <v>62294</v>
      </c>
      <c r="H32" s="35"/>
      <c r="I32" s="10" t="s">
        <v>86</v>
      </c>
      <c r="J32" s="7" t="s">
        <v>89</v>
      </c>
      <c r="K32" s="7"/>
      <c r="L32" s="191"/>
      <c r="M32" s="191"/>
    </row>
    <row r="33" spans="1:13">
      <c r="B33" s="14"/>
      <c r="C33" s="9" t="s">
        <v>373</v>
      </c>
      <c r="D33" s="7"/>
      <c r="E33" s="23"/>
      <c r="F33" s="192">
        <f>SUM(F34:F38)</f>
        <v>0</v>
      </c>
      <c r="G33" s="192">
        <v>0</v>
      </c>
      <c r="H33" s="35"/>
      <c r="I33" s="9" t="s">
        <v>383</v>
      </c>
      <c r="J33" s="7"/>
      <c r="K33" s="7"/>
      <c r="L33" s="192">
        <f>SUM(L34:L39)</f>
        <v>0</v>
      </c>
      <c r="M33" s="192">
        <v>0</v>
      </c>
    </row>
    <row r="34" spans="1:13">
      <c r="A34" s="40" t="s">
        <v>143</v>
      </c>
      <c r="B34" s="14"/>
      <c r="C34" s="10" t="s">
        <v>26</v>
      </c>
      <c r="D34" s="7" t="s">
        <v>56</v>
      </c>
      <c r="E34" s="23"/>
      <c r="F34" s="191"/>
      <c r="G34" s="191"/>
      <c r="H34" s="35"/>
      <c r="I34" s="10" t="s">
        <v>32</v>
      </c>
      <c r="J34" s="7" t="s">
        <v>93</v>
      </c>
      <c r="K34" s="7"/>
      <c r="L34" s="191"/>
      <c r="M34" s="191"/>
    </row>
    <row r="35" spans="1:13">
      <c r="A35" s="40" t="s">
        <v>144</v>
      </c>
      <c r="B35" s="14"/>
      <c r="C35" s="10" t="s">
        <v>27</v>
      </c>
      <c r="D35" s="7" t="s">
        <v>57</v>
      </c>
      <c r="E35" s="23"/>
      <c r="F35" s="191"/>
      <c r="G35" s="191"/>
      <c r="H35" s="35"/>
      <c r="I35" s="10" t="s">
        <v>33</v>
      </c>
      <c r="J35" s="7" t="s">
        <v>94</v>
      </c>
      <c r="K35" s="7"/>
      <c r="L35" s="191"/>
      <c r="M35" s="191"/>
    </row>
    <row r="36" spans="1:13">
      <c r="A36" s="40" t="s">
        <v>145</v>
      </c>
      <c r="B36" s="14"/>
      <c r="C36" s="10" t="s">
        <v>28</v>
      </c>
      <c r="D36" s="7" t="s">
        <v>58</v>
      </c>
      <c r="E36" s="23"/>
      <c r="F36" s="191"/>
      <c r="G36" s="191"/>
      <c r="H36" s="35"/>
      <c r="I36" s="10" t="s">
        <v>90</v>
      </c>
      <c r="J36" s="7" t="s">
        <v>95</v>
      </c>
      <c r="K36" s="7"/>
      <c r="L36" s="191"/>
      <c r="M36" s="191"/>
    </row>
    <row r="37" spans="1:13">
      <c r="A37" s="40" t="s">
        <v>147</v>
      </c>
      <c r="B37" s="14"/>
      <c r="C37" s="10" t="s">
        <v>29</v>
      </c>
      <c r="D37" s="7" t="s">
        <v>59</v>
      </c>
      <c r="E37" s="23"/>
      <c r="F37" s="191"/>
      <c r="G37" s="191"/>
      <c r="H37" s="35"/>
      <c r="I37" s="10" t="s">
        <v>91</v>
      </c>
      <c r="J37" s="7" t="s">
        <v>96</v>
      </c>
      <c r="K37" s="7"/>
      <c r="L37" s="191"/>
      <c r="M37" s="191"/>
    </row>
    <row r="38" spans="1:13">
      <c r="A38" s="40" t="s">
        <v>146</v>
      </c>
      <c r="B38" s="14"/>
      <c r="C38" s="10" t="s">
        <v>30</v>
      </c>
      <c r="D38" s="7" t="s">
        <v>60</v>
      </c>
      <c r="E38" s="23"/>
      <c r="F38" s="191"/>
      <c r="G38" s="191"/>
      <c r="H38" s="36"/>
      <c r="I38" s="10" t="s">
        <v>92</v>
      </c>
      <c r="J38" s="7" t="s">
        <v>97</v>
      </c>
      <c r="K38" s="7"/>
      <c r="L38" s="191"/>
      <c r="M38" s="191"/>
    </row>
    <row r="39" spans="1:13">
      <c r="B39" s="14"/>
      <c r="C39" s="9" t="s">
        <v>31</v>
      </c>
      <c r="D39" s="7"/>
      <c r="E39" s="23"/>
      <c r="F39" s="192"/>
      <c r="G39" s="192"/>
      <c r="H39" s="35"/>
      <c r="I39" s="10" t="s">
        <v>98</v>
      </c>
      <c r="J39" s="7" t="s">
        <v>99</v>
      </c>
      <c r="K39" s="7"/>
      <c r="L39" s="191"/>
      <c r="M39" s="191"/>
    </row>
    <row r="40" spans="1:13">
      <c r="B40" s="14"/>
      <c r="C40" s="9" t="s">
        <v>374</v>
      </c>
      <c r="D40" s="7"/>
      <c r="E40" s="23"/>
      <c r="F40" s="192">
        <f>SUM(F41:F42)</f>
        <v>0</v>
      </c>
      <c r="G40" s="192">
        <v>0</v>
      </c>
      <c r="H40" s="35"/>
      <c r="I40" s="9" t="s">
        <v>384</v>
      </c>
      <c r="J40" s="7"/>
      <c r="K40" s="7"/>
      <c r="L40" s="192">
        <f>SUM(L41:L43)</f>
        <v>0</v>
      </c>
      <c r="M40" s="192">
        <v>0</v>
      </c>
    </row>
    <row r="41" spans="1:13">
      <c r="B41" s="14"/>
      <c r="C41" s="10" t="s">
        <v>32</v>
      </c>
      <c r="D41" s="7" t="s">
        <v>129</v>
      </c>
      <c r="E41" s="23"/>
      <c r="F41" s="191"/>
      <c r="G41" s="191"/>
      <c r="H41" s="35"/>
      <c r="I41" s="10" t="s">
        <v>35</v>
      </c>
      <c r="J41" s="7" t="s">
        <v>100</v>
      </c>
      <c r="K41" s="7"/>
      <c r="L41" s="191"/>
      <c r="M41" s="191"/>
    </row>
    <row r="42" spans="1:13">
      <c r="B42" s="14"/>
      <c r="C42" s="10" t="s">
        <v>33</v>
      </c>
      <c r="D42" s="7" t="s">
        <v>34</v>
      </c>
      <c r="E42" s="23"/>
      <c r="F42" s="191"/>
      <c r="G42" s="191"/>
      <c r="H42" s="35"/>
      <c r="I42" s="10" t="s">
        <v>36</v>
      </c>
      <c r="J42" s="7" t="s">
        <v>101</v>
      </c>
      <c r="K42" s="7"/>
      <c r="L42" s="191"/>
      <c r="M42" s="191"/>
    </row>
    <row r="43" spans="1:13">
      <c r="B43" s="14"/>
      <c r="C43" s="9" t="s">
        <v>375</v>
      </c>
      <c r="D43" s="7"/>
      <c r="E43" s="23"/>
      <c r="F43" s="192">
        <f>SUM(F44:F47)</f>
        <v>0</v>
      </c>
      <c r="G43" s="192">
        <v>0</v>
      </c>
      <c r="H43" s="35"/>
      <c r="I43" s="10" t="s">
        <v>37</v>
      </c>
      <c r="J43" s="7" t="s">
        <v>102</v>
      </c>
      <c r="K43" s="7"/>
      <c r="L43" s="191"/>
      <c r="M43" s="191"/>
    </row>
    <row r="44" spans="1:13">
      <c r="B44" s="14"/>
      <c r="C44" s="10" t="s">
        <v>35</v>
      </c>
      <c r="D44" s="7" t="s">
        <v>39</v>
      </c>
      <c r="E44" s="23"/>
      <c r="F44" s="191"/>
      <c r="G44" s="191"/>
      <c r="H44" s="36"/>
      <c r="I44" s="9" t="s">
        <v>385</v>
      </c>
      <c r="J44" s="7"/>
      <c r="K44" s="7"/>
      <c r="L44" s="192">
        <f>SUM(L45:L47)</f>
        <v>0</v>
      </c>
      <c r="M44" s="192">
        <v>0</v>
      </c>
    </row>
    <row r="45" spans="1:13">
      <c r="B45" s="14"/>
      <c r="C45" s="10" t="s">
        <v>36</v>
      </c>
      <c r="D45" s="7" t="s">
        <v>148</v>
      </c>
      <c r="E45" s="23"/>
      <c r="F45" s="191"/>
      <c r="G45" s="191"/>
      <c r="H45" s="35"/>
      <c r="I45" s="10" t="s">
        <v>103</v>
      </c>
      <c r="J45" s="7" t="s">
        <v>106</v>
      </c>
      <c r="K45" s="7"/>
      <c r="L45" s="191"/>
      <c r="M45" s="191"/>
    </row>
    <row r="46" spans="1:13">
      <c r="B46" s="14"/>
      <c r="C46" s="10" t="s">
        <v>37</v>
      </c>
      <c r="D46" s="7" t="s">
        <v>40</v>
      </c>
      <c r="E46" s="23"/>
      <c r="F46" s="191"/>
      <c r="G46" s="191"/>
      <c r="H46" s="35"/>
      <c r="I46" s="10" t="s">
        <v>104</v>
      </c>
      <c r="J46" s="7" t="s">
        <v>107</v>
      </c>
      <c r="K46" s="7"/>
      <c r="L46" s="191"/>
      <c r="M46" s="191"/>
    </row>
    <row r="47" spans="1:13">
      <c r="B47" s="14"/>
      <c r="C47" s="10" t="s">
        <v>38</v>
      </c>
      <c r="D47" s="7" t="s">
        <v>41</v>
      </c>
      <c r="E47" s="23"/>
      <c r="F47" s="191"/>
      <c r="G47" s="191"/>
      <c r="H47" s="35"/>
      <c r="I47" s="10" t="s">
        <v>105</v>
      </c>
      <c r="J47" s="7" t="s">
        <v>108</v>
      </c>
      <c r="K47" s="7"/>
      <c r="L47" s="191"/>
      <c r="M47" s="191"/>
    </row>
    <row r="48" spans="1:13">
      <c r="B48" s="14"/>
      <c r="C48" s="7"/>
      <c r="D48" s="7"/>
      <c r="E48" s="23"/>
      <c r="F48" s="191"/>
      <c r="G48" s="191"/>
      <c r="H48" s="35"/>
      <c r="I48" s="9" t="s">
        <v>386</v>
      </c>
      <c r="J48" s="9"/>
      <c r="K48" s="7"/>
      <c r="L48" s="192">
        <f>+L11+L21+L25+L28+L29+L33+L40+L44</f>
        <v>96110.06</v>
      </c>
      <c r="M48" s="192">
        <v>323927.17000000004</v>
      </c>
    </row>
    <row r="49" spans="2:13">
      <c r="B49" s="14"/>
      <c r="C49" s="11" t="s">
        <v>376</v>
      </c>
      <c r="D49" s="11"/>
      <c r="E49" s="24"/>
      <c r="F49" s="192">
        <f>+F11+F19+F27+F33+F39+F40+F43</f>
        <v>6692106.4699999997</v>
      </c>
      <c r="G49" s="192">
        <v>4259141.41</v>
      </c>
      <c r="H49" s="35"/>
      <c r="I49" s="3"/>
      <c r="J49" s="7"/>
      <c r="K49" s="7"/>
      <c r="L49" s="193"/>
      <c r="M49" s="193"/>
    </row>
    <row r="50" spans="2:13">
      <c r="B50" s="14"/>
      <c r="C50" s="7"/>
      <c r="D50" s="7"/>
      <c r="E50" s="23"/>
      <c r="F50" s="193"/>
      <c r="G50" s="193"/>
      <c r="H50" s="35"/>
      <c r="I50" s="9" t="s">
        <v>109</v>
      </c>
      <c r="J50" s="9"/>
      <c r="K50" s="7"/>
      <c r="L50" s="191"/>
      <c r="M50" s="191"/>
    </row>
    <row r="51" spans="2:13">
      <c r="B51" s="14"/>
      <c r="C51" s="9" t="s">
        <v>64</v>
      </c>
      <c r="D51" s="7"/>
      <c r="E51" s="23"/>
      <c r="F51" s="191"/>
      <c r="G51" s="191"/>
      <c r="H51" s="35"/>
      <c r="I51" s="7" t="s">
        <v>110</v>
      </c>
      <c r="J51" s="7"/>
      <c r="K51" s="7"/>
      <c r="L51" s="191"/>
      <c r="M51" s="191"/>
    </row>
    <row r="52" spans="2:13">
      <c r="B52" s="14"/>
      <c r="C52" s="7" t="s">
        <v>65</v>
      </c>
      <c r="D52" s="7"/>
      <c r="E52" s="23"/>
      <c r="F52" s="191"/>
      <c r="G52" s="191"/>
      <c r="H52" s="35"/>
      <c r="I52" s="7" t="s">
        <v>111</v>
      </c>
      <c r="J52" s="7"/>
      <c r="K52" s="7"/>
      <c r="L52" s="191"/>
      <c r="M52" s="191"/>
    </row>
    <row r="53" spans="2:13">
      <c r="B53" s="14"/>
      <c r="C53" s="7" t="s">
        <v>73</v>
      </c>
      <c r="D53" s="7"/>
      <c r="E53" s="23"/>
      <c r="F53" s="191"/>
      <c r="G53" s="191"/>
      <c r="H53" s="35"/>
      <c r="I53" s="7" t="s">
        <v>112</v>
      </c>
      <c r="J53" s="7"/>
      <c r="K53" s="7"/>
      <c r="L53" s="191"/>
      <c r="M53" s="191"/>
    </row>
    <row r="54" spans="2:13">
      <c r="B54" s="14"/>
      <c r="C54" s="7" t="s">
        <v>66</v>
      </c>
      <c r="D54" s="7"/>
      <c r="E54" s="23"/>
      <c r="F54" s="191">
        <v>50746723.840000004</v>
      </c>
      <c r="G54" s="191">
        <v>50746723.840000004</v>
      </c>
      <c r="H54" s="35"/>
      <c r="I54" s="7" t="s">
        <v>113</v>
      </c>
      <c r="J54" s="7"/>
      <c r="K54" s="7"/>
      <c r="L54" s="191"/>
      <c r="M54" s="191"/>
    </row>
    <row r="55" spans="2:13">
      <c r="B55" s="14"/>
      <c r="C55" s="7" t="s">
        <v>67</v>
      </c>
      <c r="D55" s="7"/>
      <c r="E55" s="23"/>
      <c r="F55" s="191">
        <v>25129500.82</v>
      </c>
      <c r="G55" s="191">
        <v>22431983.140000001</v>
      </c>
      <c r="H55" s="36"/>
      <c r="I55" s="7" t="s">
        <v>114</v>
      </c>
      <c r="J55" s="7"/>
      <c r="K55" s="7"/>
      <c r="L55" s="191"/>
      <c r="M55" s="191"/>
    </row>
    <row r="56" spans="2:13">
      <c r="B56" s="14"/>
      <c r="C56" s="7" t="s">
        <v>68</v>
      </c>
      <c r="D56" s="7"/>
      <c r="E56" s="23"/>
      <c r="F56" s="191">
        <v>1387240.83</v>
      </c>
      <c r="G56" s="191">
        <v>1387240.83</v>
      </c>
      <c r="H56" s="35"/>
      <c r="I56" s="7" t="s">
        <v>115</v>
      </c>
      <c r="J56" s="7"/>
      <c r="K56" s="7"/>
      <c r="L56" s="191"/>
      <c r="M56" s="191"/>
    </row>
    <row r="57" spans="2:13">
      <c r="B57" s="14"/>
      <c r="C57" s="7" t="s">
        <v>69</v>
      </c>
      <c r="D57" s="7"/>
      <c r="E57" s="23"/>
      <c r="F57" s="191">
        <v>-31279625.719999999</v>
      </c>
      <c r="G57" s="191">
        <v>-29018533.870000001</v>
      </c>
      <c r="H57" s="35"/>
      <c r="I57" s="7"/>
      <c r="J57" s="7"/>
      <c r="K57" s="7"/>
      <c r="L57" s="191"/>
      <c r="M57" s="191"/>
    </row>
    <row r="58" spans="2:13">
      <c r="B58" s="14"/>
      <c r="C58" s="7" t="s">
        <v>70</v>
      </c>
      <c r="D58" s="7"/>
      <c r="E58" s="23"/>
      <c r="F58" s="191"/>
      <c r="G58" s="191"/>
      <c r="H58" s="35"/>
      <c r="I58" s="9" t="s">
        <v>387</v>
      </c>
      <c r="J58" s="7"/>
      <c r="K58" s="9"/>
      <c r="L58" s="192">
        <f>SUM(L51:L56)</f>
        <v>0</v>
      </c>
      <c r="M58" s="192">
        <v>0</v>
      </c>
    </row>
    <row r="59" spans="2:13">
      <c r="B59" s="14"/>
      <c r="C59" s="7" t="s">
        <v>71</v>
      </c>
      <c r="D59" s="7"/>
      <c r="E59" s="23"/>
      <c r="F59" s="191"/>
      <c r="G59" s="191"/>
      <c r="H59" s="35"/>
      <c r="I59" s="7"/>
      <c r="J59" s="7"/>
      <c r="K59" s="7"/>
      <c r="L59" s="191"/>
      <c r="M59" s="191"/>
    </row>
    <row r="60" spans="2:13">
      <c r="B60" s="14"/>
      <c r="C60" s="7" t="s">
        <v>72</v>
      </c>
      <c r="D60" s="7"/>
      <c r="E60" s="23"/>
      <c r="F60" s="191"/>
      <c r="G60" s="191"/>
      <c r="H60" s="35"/>
      <c r="I60" s="12" t="s">
        <v>388</v>
      </c>
      <c r="J60" s="12"/>
      <c r="K60" s="12"/>
      <c r="L60" s="192">
        <f>+L48+L58</f>
        <v>96110.06</v>
      </c>
      <c r="M60" s="192">
        <v>323927.17000000004</v>
      </c>
    </row>
    <row r="61" spans="2:13">
      <c r="B61" s="14"/>
      <c r="C61" s="7"/>
      <c r="D61" s="7"/>
      <c r="E61" s="23"/>
      <c r="F61" s="191"/>
      <c r="G61" s="191"/>
      <c r="H61" s="35"/>
      <c r="I61" s="7"/>
      <c r="J61" s="7"/>
      <c r="K61" s="7"/>
      <c r="L61" s="191"/>
      <c r="M61" s="191"/>
    </row>
    <row r="62" spans="2:13">
      <c r="B62" s="14"/>
      <c r="C62" s="9" t="s">
        <v>377</v>
      </c>
      <c r="D62" s="7"/>
      <c r="E62" s="23"/>
      <c r="F62" s="192">
        <f>SUM(F52:F60)</f>
        <v>45983839.769999996</v>
      </c>
      <c r="G62" s="192">
        <v>45547413.939999998</v>
      </c>
      <c r="H62" s="35"/>
      <c r="I62" s="9" t="s">
        <v>116</v>
      </c>
      <c r="J62" s="9"/>
      <c r="K62" s="9"/>
      <c r="L62" s="191"/>
      <c r="M62" s="191"/>
    </row>
    <row r="63" spans="2:13">
      <c r="B63" s="14"/>
      <c r="C63" s="7"/>
      <c r="D63" s="7"/>
      <c r="E63" s="23"/>
      <c r="F63" s="191"/>
      <c r="G63" s="191"/>
      <c r="H63" s="35"/>
      <c r="I63" s="7"/>
      <c r="J63" s="7"/>
      <c r="K63" s="7"/>
      <c r="L63" s="191"/>
      <c r="M63" s="191"/>
    </row>
    <row r="64" spans="2:13">
      <c r="B64" s="14"/>
      <c r="C64" s="12" t="s">
        <v>378</v>
      </c>
      <c r="D64" s="12"/>
      <c r="E64" s="25"/>
      <c r="F64" s="192">
        <f>+F49+F62</f>
        <v>52675946.239999995</v>
      </c>
      <c r="G64" s="192">
        <v>49806555.349999994</v>
      </c>
      <c r="H64" s="35"/>
      <c r="I64" s="9" t="s">
        <v>389</v>
      </c>
      <c r="J64" s="7"/>
      <c r="K64" s="7"/>
      <c r="L64" s="192">
        <f>SUM(L65:L67)</f>
        <v>74623117.230000004</v>
      </c>
      <c r="M64" s="192">
        <v>71960193.549999997</v>
      </c>
    </row>
    <row r="65" spans="2:15">
      <c r="B65" s="14"/>
      <c r="C65" s="3"/>
      <c r="D65" s="3"/>
      <c r="E65" s="15"/>
      <c r="F65" s="193"/>
      <c r="G65" s="193"/>
      <c r="H65" s="35"/>
      <c r="I65" s="7" t="s">
        <v>117</v>
      </c>
      <c r="J65" s="7"/>
      <c r="K65" s="3"/>
      <c r="L65" s="191"/>
      <c r="M65" s="191"/>
    </row>
    <row r="66" spans="2:15">
      <c r="B66" s="14"/>
      <c r="C66" s="3"/>
      <c r="D66" s="3"/>
      <c r="E66" s="15"/>
      <c r="F66" s="193"/>
      <c r="G66" s="193"/>
      <c r="H66" s="35"/>
      <c r="I66" s="7" t="s">
        <v>118</v>
      </c>
      <c r="J66" s="7"/>
      <c r="K66" s="3"/>
      <c r="L66" s="191"/>
      <c r="M66" s="191"/>
    </row>
    <row r="67" spans="2:15">
      <c r="B67" s="14"/>
      <c r="C67" s="3"/>
      <c r="D67" s="3"/>
      <c r="E67" s="15"/>
      <c r="F67" s="193"/>
      <c r="G67" s="193"/>
      <c r="H67" s="36"/>
      <c r="I67" s="7" t="s">
        <v>119</v>
      </c>
      <c r="J67" s="7"/>
      <c r="K67" s="3"/>
      <c r="L67" s="191">
        <v>74623117.230000004</v>
      </c>
      <c r="M67" s="191">
        <v>71960193.549999997</v>
      </c>
    </row>
    <row r="68" spans="2:15">
      <c r="B68" s="14"/>
      <c r="C68" s="3"/>
      <c r="D68" s="3"/>
      <c r="E68" s="15"/>
      <c r="F68" s="193"/>
      <c r="G68" s="193"/>
      <c r="H68" s="35"/>
      <c r="I68" s="9" t="s">
        <v>390</v>
      </c>
      <c r="J68" s="7"/>
      <c r="K68" s="7"/>
      <c r="L68" s="192">
        <f>SUM(L69:L73)</f>
        <v>-22043281.050000001</v>
      </c>
      <c r="M68" s="192">
        <v>-22477565.370000001</v>
      </c>
    </row>
    <row r="69" spans="2:15">
      <c r="B69" s="14"/>
      <c r="C69" s="3"/>
      <c r="D69" s="3"/>
      <c r="E69" s="15"/>
      <c r="F69" s="193"/>
      <c r="G69" s="193"/>
      <c r="H69" s="35"/>
      <c r="I69" s="7" t="s">
        <v>120</v>
      </c>
      <c r="J69" s="3"/>
      <c r="K69" s="3"/>
      <c r="L69" s="191">
        <v>1143699</v>
      </c>
      <c r="M69" s="191">
        <v>-3016954.87</v>
      </c>
    </row>
    <row r="70" spans="2:15">
      <c r="B70" s="14"/>
      <c r="C70" s="3"/>
      <c r="D70" s="3"/>
      <c r="E70" s="26"/>
      <c r="F70" s="193"/>
      <c r="G70" s="193"/>
      <c r="H70" s="35"/>
      <c r="I70" s="7" t="s">
        <v>121</v>
      </c>
      <c r="J70" s="3"/>
      <c r="K70" s="3"/>
      <c r="L70" s="191">
        <v>-26711316.800000001</v>
      </c>
      <c r="M70" s="191">
        <v>-22918378.879999999</v>
      </c>
    </row>
    <row r="71" spans="2:15">
      <c r="B71" s="14"/>
      <c r="C71" s="3"/>
      <c r="D71" s="3"/>
      <c r="E71" s="27"/>
      <c r="F71" s="193"/>
      <c r="G71" s="193"/>
      <c r="H71" s="35"/>
      <c r="I71" s="7" t="s">
        <v>122</v>
      </c>
      <c r="J71" s="3"/>
      <c r="K71" s="3"/>
      <c r="L71" s="191"/>
      <c r="M71" s="191"/>
    </row>
    <row r="72" spans="2:15">
      <c r="B72" s="14"/>
      <c r="C72" s="3"/>
      <c r="D72" s="3"/>
      <c r="E72" s="15"/>
      <c r="F72" s="193"/>
      <c r="G72" s="193"/>
      <c r="H72" s="35"/>
      <c r="I72" s="7" t="s">
        <v>123</v>
      </c>
      <c r="J72" s="3"/>
      <c r="K72" s="3"/>
      <c r="L72" s="191">
        <v>3524336.75</v>
      </c>
      <c r="M72" s="191">
        <v>3457768.38</v>
      </c>
    </row>
    <row r="73" spans="2:15" ht="12.75">
      <c r="B73" s="14"/>
      <c r="C73" s="3"/>
      <c r="D73" s="3"/>
      <c r="E73" s="15"/>
      <c r="F73" s="194"/>
      <c r="G73" s="193"/>
      <c r="H73" s="35"/>
      <c r="I73" s="7" t="s">
        <v>124</v>
      </c>
      <c r="J73" s="3"/>
      <c r="K73" s="3"/>
      <c r="L73" s="191"/>
      <c r="M73" s="191"/>
    </row>
    <row r="74" spans="2:15">
      <c r="B74" s="14"/>
      <c r="C74" s="3"/>
      <c r="D74" s="3"/>
      <c r="E74" s="15"/>
      <c r="F74" s="193"/>
      <c r="G74" s="193"/>
      <c r="H74" s="35"/>
      <c r="I74" s="9" t="s">
        <v>391</v>
      </c>
      <c r="J74" s="3"/>
      <c r="K74" s="3"/>
      <c r="L74" s="192">
        <f>SUM(L75:L76)</f>
        <v>0</v>
      </c>
      <c r="M74" s="192">
        <v>0</v>
      </c>
    </row>
    <row r="75" spans="2:15">
      <c r="B75" s="14"/>
      <c r="C75" s="3"/>
      <c r="D75" s="3"/>
      <c r="E75" s="15"/>
      <c r="F75" s="193"/>
      <c r="G75" s="193"/>
      <c r="H75" s="35"/>
      <c r="I75" s="7" t="s">
        <v>125</v>
      </c>
      <c r="J75" s="3"/>
      <c r="K75" s="3"/>
      <c r="L75" s="191"/>
      <c r="M75" s="191"/>
    </row>
    <row r="76" spans="2:15">
      <c r="B76" s="14"/>
      <c r="C76" s="3"/>
      <c r="D76" s="3"/>
      <c r="E76" s="15"/>
      <c r="F76" s="193"/>
      <c r="G76" s="193"/>
      <c r="H76" s="35"/>
      <c r="I76" s="7" t="s">
        <v>126</v>
      </c>
      <c r="J76" s="3"/>
      <c r="K76" s="3"/>
      <c r="L76" s="191"/>
      <c r="M76" s="191"/>
    </row>
    <row r="77" spans="2:15">
      <c r="B77" s="14"/>
      <c r="C77" s="3"/>
      <c r="D77" s="3"/>
      <c r="E77" s="15"/>
      <c r="F77" s="193"/>
      <c r="G77" s="193"/>
      <c r="H77" s="36"/>
      <c r="I77" s="9" t="s">
        <v>392</v>
      </c>
      <c r="J77" s="7"/>
      <c r="K77" s="7"/>
      <c r="L77" s="192">
        <f>+L64+L68+L74</f>
        <v>52579836.180000007</v>
      </c>
      <c r="M77" s="192">
        <v>49482628.179999992</v>
      </c>
    </row>
    <row r="78" spans="2:15">
      <c r="B78" s="14"/>
      <c r="C78" s="3"/>
      <c r="D78" s="3"/>
      <c r="E78" s="15"/>
      <c r="F78" s="193"/>
      <c r="G78" s="44"/>
      <c r="H78" s="35"/>
      <c r="I78" s="9" t="s">
        <v>393</v>
      </c>
      <c r="J78" s="7"/>
      <c r="K78" s="7"/>
      <c r="L78" s="192">
        <f>+L60+L77</f>
        <v>52675946.24000001</v>
      </c>
      <c r="M78" s="192">
        <v>49806555.349999994</v>
      </c>
    </row>
    <row r="79" spans="2:15" ht="5.45" customHeight="1">
      <c r="B79" s="16"/>
      <c r="C79" s="28"/>
      <c r="D79" s="28"/>
      <c r="E79" s="17"/>
      <c r="F79" s="31"/>
      <c r="G79" s="33"/>
      <c r="H79" s="37"/>
      <c r="I79" s="38"/>
      <c r="J79" s="38"/>
      <c r="K79" s="38"/>
      <c r="L79" s="39"/>
      <c r="M79" s="39"/>
    </row>
    <row r="80" spans="2:15">
      <c r="H80" s="7"/>
      <c r="I80" s="7"/>
      <c r="J80" s="7"/>
      <c r="K80" s="7"/>
      <c r="L80" s="4"/>
      <c r="M80" s="4"/>
      <c r="O80" s="345">
        <f>F64-L78</f>
        <v>0</v>
      </c>
    </row>
    <row r="81" spans="4:13">
      <c r="H81" s="7"/>
      <c r="I81" s="7"/>
      <c r="J81" s="7"/>
      <c r="K81" s="7"/>
      <c r="L81" s="4"/>
      <c r="M81" s="4"/>
    </row>
    <row r="82" spans="4:13" ht="12">
      <c r="D82" s="163" t="s">
        <v>519</v>
      </c>
      <c r="H82" s="7"/>
      <c r="I82" s="7"/>
      <c r="J82" s="7"/>
      <c r="K82" s="7"/>
      <c r="L82" s="4"/>
      <c r="M82" s="4"/>
    </row>
    <row r="83" spans="4:13" ht="12">
      <c r="F83" s="163"/>
      <c r="G83" s="163"/>
      <c r="H83" s="7"/>
      <c r="I83" s="7"/>
      <c r="J83" s="7"/>
      <c r="K83" s="7"/>
      <c r="L83" s="4"/>
      <c r="M83" s="4"/>
    </row>
    <row r="84" spans="4:13">
      <c r="H84" s="4"/>
      <c r="I84" s="7"/>
      <c r="J84" s="7"/>
      <c r="K84" s="7"/>
      <c r="L84" s="4"/>
      <c r="M84" s="4"/>
    </row>
    <row r="85" spans="4:13">
      <c r="H85" s="7"/>
      <c r="I85" s="7"/>
      <c r="J85" s="7"/>
      <c r="K85" s="7"/>
      <c r="L85" s="4"/>
      <c r="M85" s="4"/>
    </row>
    <row r="86" spans="4:13">
      <c r="H86" s="7"/>
      <c r="I86" s="7"/>
      <c r="J86" s="7"/>
      <c r="K86" s="7"/>
      <c r="L86" s="4"/>
      <c r="M86" s="4"/>
    </row>
    <row r="87" spans="4:13">
      <c r="H87" s="7"/>
      <c r="I87" s="7"/>
      <c r="J87" s="7"/>
      <c r="K87" s="7"/>
      <c r="L87" s="4"/>
      <c r="M87" s="4"/>
    </row>
    <row r="88" spans="4:13">
      <c r="H88" s="7"/>
      <c r="I88" s="7"/>
      <c r="J88" s="7"/>
      <c r="K88" s="7"/>
      <c r="L88" s="4"/>
      <c r="M88" s="4"/>
    </row>
    <row r="89" spans="4:13">
      <c r="H89" s="7"/>
      <c r="I89" s="7"/>
      <c r="J89" s="7"/>
      <c r="K89" s="7"/>
      <c r="L89" s="4"/>
      <c r="M89" s="4"/>
    </row>
    <row r="90" spans="4:13">
      <c r="H90" s="7"/>
      <c r="I90" s="7"/>
      <c r="J90" s="7"/>
      <c r="K90" s="7"/>
      <c r="L90" s="4"/>
      <c r="M90" s="4"/>
    </row>
    <row r="91" spans="4:13">
      <c r="H91" s="7"/>
      <c r="I91" s="373"/>
      <c r="J91" s="373"/>
      <c r="K91" s="373"/>
      <c r="L91" s="8"/>
      <c r="M91" s="8"/>
    </row>
    <row r="92" spans="4:13">
      <c r="H92" s="4"/>
      <c r="I92" s="3"/>
      <c r="J92" s="3"/>
      <c r="K92" s="3"/>
      <c r="L92" s="2"/>
      <c r="M92" s="2"/>
    </row>
    <row r="93" spans="4:13">
      <c r="H93" s="4"/>
      <c r="K93" s="2"/>
      <c r="L93" s="2"/>
      <c r="M93" s="2"/>
    </row>
    <row r="94" spans="4:13">
      <c r="H94" s="4"/>
      <c r="L94" s="2"/>
      <c r="M94" s="2"/>
    </row>
    <row r="95" spans="4:13">
      <c r="H95" s="4"/>
      <c r="L95" s="2"/>
      <c r="M95" s="2"/>
    </row>
    <row r="96" spans="4:13">
      <c r="H96" s="4"/>
      <c r="K96" s="2"/>
      <c r="L96" s="2"/>
      <c r="M96" s="2"/>
    </row>
    <row r="97" spans="8:13">
      <c r="H97" s="4"/>
      <c r="L97" s="2"/>
      <c r="M97" s="2"/>
    </row>
    <row r="98" spans="8:13">
      <c r="H98" s="4"/>
    </row>
    <row r="99" spans="8:13">
      <c r="H99" s="4"/>
    </row>
    <row r="100" spans="8:13">
      <c r="H100" s="4"/>
    </row>
    <row r="101" spans="8:13">
      <c r="H101" s="4"/>
    </row>
    <row r="102" spans="8:13">
      <c r="H102" s="4"/>
    </row>
    <row r="103" spans="8:13">
      <c r="H103" s="7"/>
    </row>
    <row r="104" spans="8:13">
      <c r="H104" s="4"/>
    </row>
    <row r="105" spans="8:13">
      <c r="H105" s="3"/>
    </row>
  </sheetData>
  <mergeCells count="13">
    <mergeCell ref="I91:K91"/>
    <mergeCell ref="M7:M8"/>
    <mergeCell ref="E2:M2"/>
    <mergeCell ref="E1:M1"/>
    <mergeCell ref="F7:F8"/>
    <mergeCell ref="G7:G8"/>
    <mergeCell ref="L7:L8"/>
    <mergeCell ref="C7:E8"/>
    <mergeCell ref="H7:H8"/>
    <mergeCell ref="I7:K8"/>
    <mergeCell ref="E5:M5"/>
    <mergeCell ref="E3:M3"/>
    <mergeCell ref="E4:M4"/>
  </mergeCells>
  <printOptions horizontalCentered="1"/>
  <pageMargins left="0.39370078740157483" right="0.15748031496062992" top="0.51181102362204722" bottom="0.31496062992125984" header="0" footer="0"/>
  <pageSetup scale="71" fitToHeight="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1"/>
  <sheetViews>
    <sheetView zoomScaleNormal="100" workbookViewId="0">
      <selection activeCell="F6" sqref="F6:F7"/>
    </sheetView>
  </sheetViews>
  <sheetFormatPr baseColWidth="10" defaultRowHeight="15"/>
  <cols>
    <col min="1" max="1" width="2.85546875" style="196" customWidth="1"/>
    <col min="2" max="2" width="19.28515625" style="196" customWidth="1"/>
    <col min="3" max="3" width="24.42578125" style="196" customWidth="1"/>
    <col min="4" max="4" width="13.85546875" style="196" customWidth="1"/>
    <col min="5" max="5" width="11.42578125" style="196" customWidth="1"/>
    <col min="6" max="6" width="12.85546875" style="196" customWidth="1"/>
    <col min="7" max="7" width="13.5703125" style="196" customWidth="1"/>
    <col min="8" max="8" width="14.42578125" style="196" customWidth="1"/>
    <col min="9" max="9" width="12.42578125" style="196" customWidth="1"/>
    <col min="10" max="10" width="16" style="196" customWidth="1"/>
    <col min="11" max="11" width="7.140625" style="196" customWidth="1"/>
    <col min="12" max="13" width="14.7109375" style="196" bestFit="1" customWidth="1"/>
    <col min="14" max="16384" width="11.42578125" style="196"/>
  </cols>
  <sheetData>
    <row r="1" spans="2:13" ht="24.75" customHeight="1" thickBot="1">
      <c r="B1" s="195" t="s">
        <v>394</v>
      </c>
      <c r="C1" s="389" t="s">
        <v>395</v>
      </c>
      <c r="D1" s="389"/>
      <c r="E1" s="389"/>
      <c r="F1" s="389"/>
      <c r="G1" s="389"/>
      <c r="H1" s="389"/>
      <c r="I1" s="389"/>
      <c r="J1" s="389"/>
    </row>
    <row r="2" spans="2:13" ht="15.75" thickBot="1">
      <c r="B2" s="390" t="s">
        <v>522</v>
      </c>
      <c r="C2" s="391"/>
      <c r="D2" s="391"/>
      <c r="E2" s="391"/>
      <c r="F2" s="391"/>
      <c r="G2" s="391"/>
      <c r="H2" s="391"/>
      <c r="I2" s="391"/>
      <c r="J2" s="392"/>
    </row>
    <row r="3" spans="2:13" ht="15.75" thickBot="1">
      <c r="B3" s="393" t="s">
        <v>395</v>
      </c>
      <c r="C3" s="394"/>
      <c r="D3" s="394"/>
      <c r="E3" s="394"/>
      <c r="F3" s="394"/>
      <c r="G3" s="394"/>
      <c r="H3" s="394"/>
      <c r="I3" s="394"/>
      <c r="J3" s="395"/>
    </row>
    <row r="4" spans="2:13" ht="15.75" thickBot="1">
      <c r="B4" s="393" t="s">
        <v>542</v>
      </c>
      <c r="C4" s="394"/>
      <c r="D4" s="394"/>
      <c r="E4" s="394"/>
      <c r="F4" s="394"/>
      <c r="G4" s="394"/>
      <c r="H4" s="394"/>
      <c r="I4" s="394"/>
      <c r="J4" s="395"/>
    </row>
    <row r="5" spans="2:13" ht="15.75" thickBot="1">
      <c r="B5" s="393" t="s">
        <v>328</v>
      </c>
      <c r="C5" s="394"/>
      <c r="D5" s="394"/>
      <c r="E5" s="394"/>
      <c r="F5" s="394"/>
      <c r="G5" s="394"/>
      <c r="H5" s="394"/>
      <c r="I5" s="394"/>
      <c r="J5" s="395"/>
    </row>
    <row r="6" spans="2:13" ht="45">
      <c r="B6" s="402" t="s">
        <v>396</v>
      </c>
      <c r="C6" s="403"/>
      <c r="D6" s="396" t="s">
        <v>536</v>
      </c>
      <c r="E6" s="396" t="s">
        <v>397</v>
      </c>
      <c r="F6" s="396" t="s">
        <v>398</v>
      </c>
      <c r="G6" s="396" t="s">
        <v>399</v>
      </c>
      <c r="H6" s="197" t="s">
        <v>400</v>
      </c>
      <c r="I6" s="396" t="s">
        <v>401</v>
      </c>
      <c r="J6" s="396" t="s">
        <v>402</v>
      </c>
    </row>
    <row r="7" spans="2:13" ht="15.75" thickBot="1">
      <c r="B7" s="404"/>
      <c r="C7" s="405"/>
      <c r="D7" s="397"/>
      <c r="E7" s="397"/>
      <c r="F7" s="397"/>
      <c r="G7" s="397"/>
      <c r="H7" s="198" t="s">
        <v>403</v>
      </c>
      <c r="I7" s="397"/>
      <c r="J7" s="397"/>
    </row>
    <row r="8" spans="2:13">
      <c r="B8" s="398"/>
      <c r="C8" s="399"/>
      <c r="D8" s="199"/>
      <c r="E8" s="199"/>
      <c r="F8" s="199"/>
      <c r="G8" s="199"/>
      <c r="H8" s="199"/>
      <c r="I8" s="199"/>
      <c r="J8" s="199"/>
    </row>
    <row r="9" spans="2:13">
      <c r="B9" s="400" t="s">
        <v>404</v>
      </c>
      <c r="C9" s="401"/>
      <c r="D9" s="200">
        <f>+D10+D14</f>
        <v>0</v>
      </c>
      <c r="E9" s="200">
        <f t="shared" ref="E9:J9" si="0">+E10+E14</f>
        <v>0</v>
      </c>
      <c r="F9" s="200">
        <f>+F10+F14</f>
        <v>0</v>
      </c>
      <c r="G9" s="200">
        <f t="shared" si="0"/>
        <v>0</v>
      </c>
      <c r="H9" s="200">
        <f>+H10+H14</f>
        <v>0</v>
      </c>
      <c r="I9" s="200">
        <f t="shared" si="0"/>
        <v>0</v>
      </c>
      <c r="J9" s="201">
        <f t="shared" si="0"/>
        <v>0</v>
      </c>
    </row>
    <row r="10" spans="2:13">
      <c r="B10" s="400" t="s">
        <v>405</v>
      </c>
      <c r="C10" s="401"/>
      <c r="D10" s="202"/>
      <c r="E10" s="202"/>
      <c r="F10" s="202"/>
      <c r="G10" s="202"/>
      <c r="H10" s="202"/>
      <c r="I10" s="202"/>
      <c r="J10" s="203"/>
    </row>
    <row r="11" spans="2:13" ht="28.5">
      <c r="B11" s="204"/>
      <c r="C11" s="205" t="s">
        <v>406</v>
      </c>
      <c r="D11" s="206"/>
      <c r="E11" s="206"/>
      <c r="F11" s="206"/>
      <c r="G11" s="202"/>
      <c r="H11" s="206"/>
      <c r="I11" s="206"/>
      <c r="J11" s="203"/>
    </row>
    <row r="12" spans="2:13">
      <c r="B12" s="207"/>
      <c r="C12" s="205" t="s">
        <v>407</v>
      </c>
      <c r="D12" s="208"/>
      <c r="E12" s="208"/>
      <c r="F12" s="208"/>
      <c r="G12" s="208"/>
      <c r="H12" s="208"/>
      <c r="I12" s="208"/>
      <c r="J12" s="209"/>
    </row>
    <row r="13" spans="2:13" ht="28.5">
      <c r="B13" s="207"/>
      <c r="C13" s="205" t="s">
        <v>408</v>
      </c>
      <c r="D13" s="208"/>
      <c r="E13" s="208"/>
      <c r="F13" s="208"/>
      <c r="G13" s="208"/>
      <c r="H13" s="208"/>
      <c r="I13" s="208"/>
      <c r="J13" s="209"/>
    </row>
    <row r="14" spans="2:13">
      <c r="B14" s="400" t="s">
        <v>409</v>
      </c>
      <c r="C14" s="401"/>
      <c r="D14" s="202">
        <f t="shared" ref="D14:J14" si="1">+D15+D19+D20</f>
        <v>0</v>
      </c>
      <c r="E14" s="202">
        <f t="shared" si="1"/>
        <v>0</v>
      </c>
      <c r="F14" s="202">
        <f t="shared" si="1"/>
        <v>0</v>
      </c>
      <c r="G14" s="202">
        <f t="shared" si="1"/>
        <v>0</v>
      </c>
      <c r="H14" s="202">
        <f t="shared" si="1"/>
        <v>0</v>
      </c>
      <c r="I14" s="202">
        <f t="shared" si="1"/>
        <v>0</v>
      </c>
      <c r="J14" s="203">
        <f t="shared" si="1"/>
        <v>0</v>
      </c>
    </row>
    <row r="15" spans="2:13" ht="28.5">
      <c r="B15" s="204"/>
      <c r="C15" s="210" t="s">
        <v>410</v>
      </c>
      <c r="D15" s="206">
        <f>SUM(D16:D18)</f>
        <v>0</v>
      </c>
      <c r="E15" s="211"/>
      <c r="F15" s="212">
        <f>SUM(F16:F18)</f>
        <v>0</v>
      </c>
      <c r="G15" s="206"/>
      <c r="H15" s="206">
        <f>+D15+E15-F15+G15</f>
        <v>0</v>
      </c>
      <c r="I15" s="206">
        <f>SUM(I16:I18)</f>
        <v>0</v>
      </c>
      <c r="J15" s="213"/>
      <c r="M15" s="214"/>
    </row>
    <row r="16" spans="2:13" ht="16.5">
      <c r="B16" s="204"/>
      <c r="C16" s="215" t="s">
        <v>512</v>
      </c>
      <c r="D16" s="216"/>
      <c r="E16" s="217"/>
      <c r="F16" s="218"/>
      <c r="G16" s="202"/>
      <c r="H16" s="202"/>
      <c r="I16" s="202"/>
      <c r="J16" s="203"/>
      <c r="M16" s="214"/>
    </row>
    <row r="17" spans="2:13" ht="16.5">
      <c r="B17" s="204"/>
      <c r="C17" s="215" t="s">
        <v>513</v>
      </c>
      <c r="D17" s="216"/>
      <c r="E17" s="217"/>
      <c r="F17" s="218"/>
      <c r="G17" s="202"/>
      <c r="H17" s="202"/>
      <c r="I17" s="202"/>
      <c r="J17" s="203"/>
      <c r="M17" s="214"/>
    </row>
    <row r="18" spans="2:13" ht="16.5">
      <c r="B18" s="204"/>
      <c r="C18" s="219" t="s">
        <v>514</v>
      </c>
      <c r="D18" s="218"/>
      <c r="E18" s="217"/>
      <c r="F18" s="218"/>
      <c r="G18" s="202"/>
      <c r="H18" s="202"/>
      <c r="I18" s="202"/>
      <c r="J18" s="203"/>
      <c r="M18" s="214"/>
    </row>
    <row r="19" spans="2:13">
      <c r="B19" s="207"/>
      <c r="C19" s="220" t="s">
        <v>411</v>
      </c>
      <c r="D19" s="221"/>
      <c r="E19" s="221"/>
      <c r="F19" s="221"/>
      <c r="G19" s="208"/>
      <c r="H19" s="208"/>
      <c r="I19" s="208"/>
      <c r="J19" s="209"/>
      <c r="M19" s="214"/>
    </row>
    <row r="20" spans="2:13" ht="28.5">
      <c r="B20" s="207"/>
      <c r="C20" s="205" t="s">
        <v>412</v>
      </c>
      <c r="D20" s="208"/>
      <c r="E20" s="208"/>
      <c r="F20" s="208"/>
      <c r="G20" s="208"/>
      <c r="H20" s="208"/>
      <c r="I20" s="208"/>
      <c r="J20" s="209"/>
      <c r="M20" s="214"/>
    </row>
    <row r="21" spans="2:13">
      <c r="B21" s="400" t="s">
        <v>413</v>
      </c>
      <c r="C21" s="401"/>
      <c r="D21" s="248">
        <f>'F1. ESF'!M11</f>
        <v>323927.17000000004</v>
      </c>
      <c r="E21" s="200"/>
      <c r="F21" s="200"/>
      <c r="G21" s="200"/>
      <c r="H21" s="248">
        <f>'F1. ESF'!L48</f>
        <v>96110.06</v>
      </c>
      <c r="I21" s="200"/>
      <c r="J21" s="201"/>
      <c r="M21" s="214"/>
    </row>
    <row r="22" spans="2:13" ht="16.5">
      <c r="B22" s="204"/>
      <c r="C22" s="219"/>
      <c r="D22" s="218"/>
      <c r="E22" s="222"/>
      <c r="F22" s="222"/>
      <c r="G22" s="218"/>
      <c r="H22" s="202"/>
      <c r="I22" s="223"/>
      <c r="J22" s="224"/>
      <c r="M22" s="214"/>
    </row>
    <row r="23" spans="2:13" ht="16.5">
      <c r="B23" s="204"/>
      <c r="C23" s="219"/>
      <c r="D23" s="218"/>
      <c r="E23" s="222"/>
      <c r="F23" s="222"/>
      <c r="G23" s="218"/>
      <c r="H23" s="202"/>
      <c r="I23" s="223"/>
      <c r="J23" s="224"/>
      <c r="M23" s="214"/>
    </row>
    <row r="24" spans="2:13" ht="16.5">
      <c r="B24" s="207"/>
      <c r="C24" s="219"/>
      <c r="D24" s="218"/>
      <c r="E24" s="221"/>
      <c r="F24" s="221"/>
      <c r="G24" s="218"/>
      <c r="H24" s="202"/>
      <c r="I24" s="223"/>
      <c r="J24" s="225"/>
      <c r="M24" s="214"/>
    </row>
    <row r="25" spans="2:13" ht="35.25" customHeight="1">
      <c r="B25" s="400" t="s">
        <v>414</v>
      </c>
      <c r="C25" s="401"/>
      <c r="D25" s="248">
        <f>+D9+D21</f>
        <v>323927.17000000004</v>
      </c>
      <c r="E25" s="200"/>
      <c r="F25" s="200"/>
      <c r="G25" s="200">
        <f>+G9+G21</f>
        <v>0</v>
      </c>
      <c r="H25" s="248">
        <f>+H9+H21</f>
        <v>96110.06</v>
      </c>
      <c r="I25" s="200">
        <f>+I9+I21</f>
        <v>0</v>
      </c>
      <c r="J25" s="201">
        <f>+J9+J21</f>
        <v>0</v>
      </c>
      <c r="K25" s="226"/>
      <c r="L25" s="226"/>
      <c r="M25" s="214"/>
    </row>
    <row r="26" spans="2:13">
      <c r="B26" s="400"/>
      <c r="C26" s="401"/>
      <c r="D26" s="227"/>
      <c r="E26" s="227"/>
      <c r="F26" s="227"/>
      <c r="G26" s="227"/>
      <c r="H26" s="227"/>
      <c r="I26" s="227"/>
      <c r="J26" s="228"/>
      <c r="M26" s="214"/>
    </row>
    <row r="27" spans="2:13" ht="16.5" customHeight="1">
      <c r="B27" s="400" t="s">
        <v>523</v>
      </c>
      <c r="C27" s="401"/>
      <c r="D27" s="227"/>
      <c r="E27" s="227"/>
      <c r="F27" s="227"/>
      <c r="G27" s="227"/>
      <c r="H27" s="227"/>
      <c r="I27" s="227"/>
      <c r="J27" s="228"/>
      <c r="M27" s="214"/>
    </row>
    <row r="28" spans="2:13">
      <c r="B28" s="414"/>
      <c r="C28" s="415"/>
      <c r="D28" s="229"/>
      <c r="E28" s="229"/>
      <c r="F28" s="229"/>
      <c r="G28" s="229"/>
      <c r="H28" s="229"/>
      <c r="I28" s="229"/>
      <c r="J28" s="230"/>
    </row>
    <row r="29" spans="2:13" ht="48.75" customHeight="1">
      <c r="B29" s="416" t="s">
        <v>415</v>
      </c>
      <c r="C29" s="417"/>
      <c r="D29" s="229"/>
      <c r="E29" s="229"/>
      <c r="F29" s="229"/>
      <c r="G29" s="229"/>
      <c r="H29" s="229"/>
      <c r="I29" s="229"/>
      <c r="J29" s="230"/>
    </row>
    <row r="30" spans="2:13" ht="15.75" thickBot="1">
      <c r="B30" s="412"/>
      <c r="C30" s="413"/>
      <c r="D30" s="231"/>
      <c r="E30" s="231"/>
      <c r="F30" s="231"/>
      <c r="G30" s="231"/>
      <c r="H30" s="231"/>
      <c r="I30" s="231"/>
      <c r="J30" s="232"/>
    </row>
    <row r="31" spans="2:13" ht="49.5" customHeight="1">
      <c r="B31" s="407" t="s">
        <v>416</v>
      </c>
      <c r="C31" s="407"/>
      <c r="D31" s="407"/>
      <c r="E31" s="407"/>
      <c r="F31" s="407"/>
      <c r="G31" s="407"/>
      <c r="H31" s="407"/>
      <c r="I31" s="407"/>
      <c r="J31" s="407"/>
    </row>
    <row r="32" spans="2:13" ht="22.5" customHeight="1" thickBot="1">
      <c r="B32" s="408" t="s">
        <v>417</v>
      </c>
      <c r="C32" s="408"/>
      <c r="D32" s="408"/>
      <c r="E32" s="408"/>
      <c r="F32" s="408"/>
      <c r="G32" s="408"/>
      <c r="H32" s="408"/>
      <c r="I32" s="408"/>
      <c r="J32" s="408"/>
    </row>
    <row r="33" spans="2:14" ht="30">
      <c r="B33" s="409" t="s">
        <v>418</v>
      </c>
      <c r="C33" s="233" t="s">
        <v>419</v>
      </c>
      <c r="D33" s="233" t="s">
        <v>420</v>
      </c>
      <c r="E33" s="233" t="s">
        <v>421</v>
      </c>
      <c r="F33" s="409" t="s">
        <v>422</v>
      </c>
      <c r="G33" s="233" t="s">
        <v>423</v>
      </c>
    </row>
    <row r="34" spans="2:14">
      <c r="B34" s="410"/>
      <c r="C34" s="234" t="s">
        <v>424</v>
      </c>
      <c r="D34" s="234" t="s">
        <v>425</v>
      </c>
      <c r="E34" s="234" t="s">
        <v>426</v>
      </c>
      <c r="F34" s="410"/>
      <c r="G34" s="234" t="s">
        <v>427</v>
      </c>
    </row>
    <row r="35" spans="2:14" ht="15.75" thickBot="1">
      <c r="B35" s="411"/>
      <c r="C35" s="235"/>
      <c r="D35" s="236" t="s">
        <v>428</v>
      </c>
      <c r="E35" s="235"/>
      <c r="F35" s="411"/>
      <c r="G35" s="235"/>
    </row>
    <row r="36" spans="2:14" ht="45">
      <c r="B36" s="237" t="s">
        <v>429</v>
      </c>
      <c r="C36" s="238"/>
      <c r="D36" s="238"/>
      <c r="E36" s="238"/>
      <c r="F36" s="238"/>
      <c r="G36" s="238"/>
      <c r="L36" s="284"/>
    </row>
    <row r="37" spans="2:14">
      <c r="B37" s="239" t="s">
        <v>515</v>
      </c>
      <c r="C37" s="240"/>
      <c r="D37" s="241"/>
      <c r="E37" s="242"/>
      <c r="F37" s="241"/>
      <c r="G37" s="242"/>
    </row>
    <row r="38" spans="2:14">
      <c r="B38" s="239" t="s">
        <v>430</v>
      </c>
      <c r="C38" s="239"/>
      <c r="D38" s="239"/>
      <c r="E38" s="239"/>
      <c r="F38" s="239"/>
      <c r="G38" s="239"/>
    </row>
    <row r="39" spans="2:14" ht="15.75" thickBot="1">
      <c r="B39" s="243" t="s">
        <v>431</v>
      </c>
      <c r="C39" s="243"/>
      <c r="D39" s="243"/>
      <c r="E39" s="243"/>
      <c r="F39" s="243"/>
      <c r="G39" s="243"/>
    </row>
    <row r="40" spans="2:14" ht="49.5" customHeight="1">
      <c r="B40" s="406" t="s">
        <v>363</v>
      </c>
      <c r="C40" s="406"/>
      <c r="D40" s="406"/>
      <c r="E40" s="406"/>
      <c r="F40" s="406"/>
      <c r="G40" s="406"/>
      <c r="H40" s="244"/>
      <c r="I40" s="244"/>
      <c r="J40" s="244"/>
      <c r="K40" s="245"/>
      <c r="L40" s="245"/>
      <c r="M40" s="245"/>
      <c r="N40" s="245"/>
    </row>
    <row r="41" spans="2:14" s="247" customFormat="1">
      <c r="B41" s="246"/>
    </row>
  </sheetData>
  <mergeCells count="28">
    <mergeCell ref="B40:G40"/>
    <mergeCell ref="B21:C21"/>
    <mergeCell ref="B31:J31"/>
    <mergeCell ref="B32:J32"/>
    <mergeCell ref="B33:B35"/>
    <mergeCell ref="F33:F35"/>
    <mergeCell ref="B30:C30"/>
    <mergeCell ref="B25:C25"/>
    <mergeCell ref="B26:C26"/>
    <mergeCell ref="B27:C27"/>
    <mergeCell ref="B28:C28"/>
    <mergeCell ref="B29:C29"/>
    <mergeCell ref="J6:J7"/>
    <mergeCell ref="B8:C8"/>
    <mergeCell ref="B9:C9"/>
    <mergeCell ref="B10:C10"/>
    <mergeCell ref="B14:C14"/>
    <mergeCell ref="B6:C7"/>
    <mergeCell ref="E6:E7"/>
    <mergeCell ref="F6:F7"/>
    <mergeCell ref="G6:G7"/>
    <mergeCell ref="I6:I7"/>
    <mergeCell ref="D6:D7"/>
    <mergeCell ref="C1:J1"/>
    <mergeCell ref="B2:J2"/>
    <mergeCell ref="B3:J3"/>
    <mergeCell ref="B4:J4"/>
    <mergeCell ref="B5:J5"/>
  </mergeCells>
  <printOptions horizontalCentered="1"/>
  <pageMargins left="0.31496062992125984" right="0.11811023622047245" top="0.35433070866141736" bottom="0.35433070866141736" header="0.11811023622047245" footer="0.11811023622047245"/>
  <pageSetup scale="80" fitToHeight="3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90" zoomScaleNormal="90" workbookViewId="0">
      <selection activeCell="B6" sqref="B6:L6"/>
    </sheetView>
  </sheetViews>
  <sheetFormatPr baseColWidth="10" defaultRowHeight="15"/>
  <cols>
    <col min="1" max="1" width="6.7109375" style="196" customWidth="1"/>
    <col min="2" max="2" width="22.42578125" style="196" customWidth="1"/>
    <col min="3" max="3" width="13.28515625" style="196" customWidth="1"/>
    <col min="4" max="4" width="15.7109375" style="196" customWidth="1"/>
    <col min="5" max="5" width="16.28515625" style="196" customWidth="1"/>
    <col min="6" max="6" width="18.85546875" style="196" customWidth="1"/>
    <col min="7" max="7" width="13.140625" style="196" customWidth="1"/>
    <col min="8" max="8" width="19.140625" style="196" customWidth="1"/>
    <col min="9" max="9" width="24.28515625" style="196" customWidth="1"/>
    <col min="10" max="10" width="21.140625" style="196" customWidth="1"/>
    <col min="11" max="11" width="22" style="196" customWidth="1"/>
    <col min="12" max="12" width="23" style="196" customWidth="1"/>
    <col min="13" max="16384" width="11.42578125" style="196"/>
  </cols>
  <sheetData>
    <row r="1" spans="2:12">
      <c r="B1" s="195" t="s">
        <v>432</v>
      </c>
      <c r="C1" s="418" t="s">
        <v>433</v>
      </c>
      <c r="D1" s="418"/>
      <c r="E1" s="418"/>
      <c r="F1" s="418"/>
      <c r="G1" s="418"/>
      <c r="H1" s="418"/>
      <c r="I1" s="418"/>
      <c r="J1" s="418"/>
      <c r="K1" s="418"/>
      <c r="L1" s="418"/>
    </row>
    <row r="2" spans="2:12" ht="15.75" thickBot="1">
      <c r="B2" s="195"/>
    </row>
    <row r="3" spans="2:12" ht="15.75" thickBot="1">
      <c r="B3" s="390" t="s">
        <v>522</v>
      </c>
      <c r="C3" s="391"/>
      <c r="D3" s="391"/>
      <c r="E3" s="391"/>
      <c r="F3" s="391"/>
      <c r="G3" s="391"/>
      <c r="H3" s="391"/>
      <c r="I3" s="391"/>
      <c r="J3" s="391"/>
      <c r="K3" s="391"/>
      <c r="L3" s="392"/>
    </row>
    <row r="4" spans="2:12" ht="15.75" thickBot="1">
      <c r="B4" s="393" t="s">
        <v>434</v>
      </c>
      <c r="C4" s="394"/>
      <c r="D4" s="394"/>
      <c r="E4" s="394"/>
      <c r="F4" s="394"/>
      <c r="G4" s="394"/>
      <c r="H4" s="394"/>
      <c r="I4" s="394"/>
      <c r="J4" s="394"/>
      <c r="K4" s="394"/>
      <c r="L4" s="395"/>
    </row>
    <row r="5" spans="2:12" ht="15.75" thickBot="1">
      <c r="B5" s="393" t="s">
        <v>543</v>
      </c>
      <c r="C5" s="394"/>
      <c r="D5" s="394"/>
      <c r="E5" s="394"/>
      <c r="F5" s="394"/>
      <c r="G5" s="394"/>
      <c r="H5" s="394"/>
      <c r="I5" s="394"/>
      <c r="J5" s="394"/>
      <c r="K5" s="394"/>
      <c r="L5" s="395"/>
    </row>
    <row r="6" spans="2:12" ht="15.75" thickBot="1">
      <c r="B6" s="393" t="s">
        <v>328</v>
      </c>
      <c r="C6" s="394"/>
      <c r="D6" s="394"/>
      <c r="E6" s="394"/>
      <c r="F6" s="394"/>
      <c r="G6" s="394"/>
      <c r="H6" s="394"/>
      <c r="I6" s="394"/>
      <c r="J6" s="394"/>
      <c r="K6" s="394"/>
      <c r="L6" s="395"/>
    </row>
    <row r="7" spans="2:12" ht="74.25" customHeight="1" thickBot="1">
      <c r="B7" s="249" t="s">
        <v>435</v>
      </c>
      <c r="C7" s="198" t="s">
        <v>436</v>
      </c>
      <c r="D7" s="198" t="s">
        <v>437</v>
      </c>
      <c r="E7" s="198" t="s">
        <v>438</v>
      </c>
      <c r="F7" s="198" t="s">
        <v>439</v>
      </c>
      <c r="G7" s="198" t="s">
        <v>440</v>
      </c>
      <c r="H7" s="198" t="s">
        <v>441</v>
      </c>
      <c r="I7" s="198" t="s">
        <v>442</v>
      </c>
      <c r="J7" s="198" t="s">
        <v>537</v>
      </c>
      <c r="K7" s="198" t="s">
        <v>538</v>
      </c>
      <c r="L7" s="198" t="s">
        <v>539</v>
      </c>
    </row>
    <row r="8" spans="2:12"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</row>
    <row r="9" spans="2:12" ht="45">
      <c r="B9" s="237" t="s">
        <v>443</v>
      </c>
      <c r="C9" s="199"/>
      <c r="D9" s="199"/>
      <c r="E9" s="199"/>
      <c r="F9" s="252">
        <f>+F10+F11+F12+F13</f>
        <v>0</v>
      </c>
      <c r="G9" s="199"/>
      <c r="H9" s="199"/>
      <c r="I9" s="199"/>
      <c r="J9" s="252">
        <f t="shared" ref="J9:K9" si="0">+J10+J11+J12+J13</f>
        <v>0</v>
      </c>
      <c r="K9" s="252">
        <f t="shared" si="0"/>
        <v>0</v>
      </c>
      <c r="L9" s="252">
        <f>+L10+L11+L12+L13</f>
        <v>0</v>
      </c>
    </row>
    <row r="10" spans="2:12">
      <c r="B10" s="253" t="s">
        <v>453</v>
      </c>
      <c r="C10" s="254"/>
      <c r="D10" s="254"/>
      <c r="E10" s="255"/>
      <c r="F10" s="256"/>
      <c r="G10" s="257"/>
      <c r="H10" s="255"/>
      <c r="I10" s="255"/>
      <c r="J10" s="256"/>
      <c r="K10" s="258"/>
      <c r="L10" s="259"/>
    </row>
    <row r="11" spans="2:12">
      <c r="B11" s="253" t="s">
        <v>444</v>
      </c>
      <c r="C11" s="199"/>
      <c r="D11" s="199"/>
      <c r="E11" s="199"/>
      <c r="F11" s="199"/>
      <c r="G11" s="199"/>
      <c r="H11" s="199"/>
      <c r="I11" s="199"/>
      <c r="J11" s="260"/>
      <c r="K11" s="199"/>
      <c r="L11" s="199"/>
    </row>
    <row r="12" spans="2:12">
      <c r="B12" s="253" t="s">
        <v>445</v>
      </c>
      <c r="C12" s="199"/>
      <c r="D12" s="199"/>
      <c r="E12" s="199"/>
      <c r="F12" s="199"/>
      <c r="G12" s="199"/>
      <c r="H12" s="199"/>
      <c r="I12" s="199"/>
      <c r="J12" s="261"/>
      <c r="K12" s="199"/>
      <c r="L12" s="199"/>
    </row>
    <row r="13" spans="2:12">
      <c r="B13" s="253" t="s">
        <v>446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</row>
    <row r="14" spans="2:12">
      <c r="B14" s="262"/>
      <c r="C14" s="199"/>
      <c r="D14" s="199"/>
      <c r="E14" s="199"/>
      <c r="F14" s="199"/>
      <c r="G14" s="199"/>
      <c r="H14" s="199"/>
      <c r="I14" s="199"/>
      <c r="J14" s="199"/>
      <c r="K14" s="199"/>
      <c r="L14" s="199"/>
    </row>
    <row r="15" spans="2:12" ht="45">
      <c r="B15" s="237" t="s">
        <v>447</v>
      </c>
      <c r="C15" s="199"/>
      <c r="D15" s="199"/>
      <c r="E15" s="199"/>
      <c r="F15" s="263">
        <f>+F16+F17+F18+F19</f>
        <v>0</v>
      </c>
      <c r="G15" s="199"/>
      <c r="H15" s="199"/>
      <c r="I15" s="199"/>
      <c r="J15" s="199"/>
      <c r="K15" s="199"/>
      <c r="L15" s="263">
        <f>+L16+L17+L18+L19</f>
        <v>0</v>
      </c>
    </row>
    <row r="16" spans="2:12">
      <c r="B16" s="253" t="s">
        <v>448</v>
      </c>
      <c r="C16" s="199"/>
      <c r="D16" s="199"/>
      <c r="E16" s="199"/>
      <c r="F16" s="199"/>
      <c r="G16" s="199"/>
      <c r="H16" s="199"/>
      <c r="I16" s="199"/>
      <c r="J16" s="199"/>
      <c r="K16" s="199"/>
      <c r="L16" s="199"/>
    </row>
    <row r="17" spans="2:12">
      <c r="B17" s="253" t="s">
        <v>449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</row>
    <row r="18" spans="2:12">
      <c r="B18" s="253" t="s">
        <v>450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</row>
    <row r="19" spans="2:12" ht="28.5">
      <c r="B19" s="253" t="s">
        <v>451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</row>
    <row r="20" spans="2:12">
      <c r="B20" s="262"/>
      <c r="C20" s="199"/>
      <c r="D20" s="199"/>
      <c r="E20" s="199"/>
      <c r="F20" s="199"/>
      <c r="G20" s="199"/>
      <c r="H20" s="199"/>
      <c r="I20" s="199"/>
      <c r="J20" s="199"/>
      <c r="K20" s="199"/>
      <c r="L20" s="199"/>
    </row>
    <row r="21" spans="2:12" ht="75">
      <c r="B21" s="237" t="s">
        <v>452</v>
      </c>
      <c r="C21" s="199"/>
      <c r="D21" s="199"/>
      <c r="E21" s="199"/>
      <c r="F21" s="252">
        <f>+F9+F15</f>
        <v>0</v>
      </c>
      <c r="G21" s="199"/>
      <c r="H21" s="199"/>
      <c r="I21" s="199"/>
      <c r="J21" s="199"/>
      <c r="K21" s="199"/>
      <c r="L21" s="252">
        <f>+L9+L15</f>
        <v>0</v>
      </c>
    </row>
    <row r="22" spans="2:12" ht="15.75" thickBot="1">
      <c r="B22" s="243"/>
      <c r="C22" s="264"/>
      <c r="D22" s="264"/>
      <c r="E22" s="264"/>
      <c r="F22" s="264"/>
      <c r="G22" s="264"/>
      <c r="H22" s="264"/>
      <c r="I22" s="264"/>
      <c r="J22" s="264"/>
      <c r="K22" s="264"/>
      <c r="L22" s="264"/>
    </row>
  </sheetData>
  <mergeCells count="5">
    <mergeCell ref="C1:L1"/>
    <mergeCell ref="B3:L3"/>
    <mergeCell ref="B4:L4"/>
    <mergeCell ref="B5:L5"/>
    <mergeCell ref="B6:L6"/>
  </mergeCells>
  <pageMargins left="0.70866141732283472" right="0.70866141732283472" top="0.74803149606299213" bottom="0.74803149606299213" header="0.31496062992125984" footer="0.31496062992125984"/>
  <pageSetup scale="6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000"/>
  <sheetViews>
    <sheetView topLeftCell="C25" zoomScaleNormal="100" workbookViewId="0">
      <selection activeCell="F45" sqref="F45"/>
    </sheetView>
  </sheetViews>
  <sheetFormatPr baseColWidth="10" defaultColWidth="0" defaultRowHeight="12.75"/>
  <cols>
    <col min="1" max="2" width="0.28515625" hidden="1" customWidth="1"/>
    <col min="3" max="3" width="3.140625" customWidth="1"/>
    <col min="4" max="4" width="105" customWidth="1"/>
    <col min="5" max="5" width="25.5703125" style="77" customWidth="1"/>
    <col min="6" max="6" width="22" style="77" customWidth="1"/>
    <col min="7" max="7" width="25.140625" style="77" customWidth="1"/>
    <col min="8" max="11" width="11.42578125" hidden="1" customWidth="1"/>
    <col min="12" max="257" width="11.42578125" customWidth="1"/>
    <col min="258" max="258" width="10" customWidth="1"/>
    <col min="259" max="259" width="105.7109375" customWidth="1"/>
    <col min="260" max="262" width="40.7109375" customWidth="1"/>
    <col min="263" max="263" width="11.5703125" customWidth="1"/>
    <col min="512" max="513" width="0" hidden="1" customWidth="1"/>
    <col min="514" max="514" width="3.140625" customWidth="1"/>
    <col min="515" max="515" width="105.7109375" customWidth="1"/>
    <col min="516" max="518" width="40.7109375" customWidth="1"/>
    <col min="519" max="519" width="11.5703125" customWidth="1"/>
    <col min="768" max="769" width="0" hidden="1" customWidth="1"/>
    <col min="770" max="770" width="3.140625" customWidth="1"/>
    <col min="771" max="771" width="105.7109375" customWidth="1"/>
    <col min="772" max="774" width="40.7109375" customWidth="1"/>
    <col min="775" max="775" width="11.5703125" customWidth="1"/>
    <col min="1024" max="1025" width="0" hidden="1" customWidth="1"/>
    <col min="1026" max="1026" width="3.140625" customWidth="1"/>
    <col min="1027" max="1027" width="105.7109375" customWidth="1"/>
    <col min="1028" max="1030" width="40.7109375" customWidth="1"/>
    <col min="1031" max="1031" width="11.5703125" customWidth="1"/>
    <col min="1280" max="1281" width="0" hidden="1" customWidth="1"/>
    <col min="1282" max="1282" width="3.140625" customWidth="1"/>
    <col min="1283" max="1283" width="105.7109375" customWidth="1"/>
    <col min="1284" max="1286" width="40.7109375" customWidth="1"/>
    <col min="1287" max="1287" width="11.5703125" customWidth="1"/>
    <col min="1536" max="1537" width="0" hidden="1" customWidth="1"/>
    <col min="1538" max="1538" width="3.140625" customWidth="1"/>
    <col min="1539" max="1539" width="105.7109375" customWidth="1"/>
    <col min="1540" max="1542" width="40.7109375" customWidth="1"/>
    <col min="1543" max="1543" width="11.5703125" customWidth="1"/>
    <col min="1792" max="1793" width="0" hidden="1" customWidth="1"/>
    <col min="1794" max="1794" width="3.140625" customWidth="1"/>
    <col min="1795" max="1795" width="105.7109375" customWidth="1"/>
    <col min="1796" max="1798" width="40.7109375" customWidth="1"/>
    <col min="1799" max="1799" width="11.5703125" customWidth="1"/>
    <col min="2048" max="2049" width="0" hidden="1" customWidth="1"/>
    <col min="2050" max="2050" width="3.140625" customWidth="1"/>
    <col min="2051" max="2051" width="105.7109375" customWidth="1"/>
    <col min="2052" max="2054" width="40.7109375" customWidth="1"/>
    <col min="2055" max="2055" width="11.5703125" customWidth="1"/>
    <col min="2304" max="2305" width="0" hidden="1" customWidth="1"/>
    <col min="2306" max="2306" width="3.140625" customWidth="1"/>
    <col min="2307" max="2307" width="105.7109375" customWidth="1"/>
    <col min="2308" max="2310" width="40.7109375" customWidth="1"/>
    <col min="2311" max="2311" width="11.5703125" customWidth="1"/>
    <col min="2560" max="2561" width="0" hidden="1" customWidth="1"/>
    <col min="2562" max="2562" width="3.140625" customWidth="1"/>
    <col min="2563" max="2563" width="105.7109375" customWidth="1"/>
    <col min="2564" max="2566" width="40.7109375" customWidth="1"/>
    <col min="2567" max="2567" width="11.5703125" customWidth="1"/>
    <col min="2816" max="2817" width="0" hidden="1" customWidth="1"/>
    <col min="2818" max="2818" width="3.140625" customWidth="1"/>
    <col min="2819" max="2819" width="105.7109375" customWidth="1"/>
    <col min="2820" max="2822" width="40.7109375" customWidth="1"/>
    <col min="2823" max="2823" width="11.5703125" customWidth="1"/>
    <col min="3072" max="3073" width="0" hidden="1" customWidth="1"/>
    <col min="3074" max="3074" width="3.140625" customWidth="1"/>
    <col min="3075" max="3075" width="105.7109375" customWidth="1"/>
    <col min="3076" max="3078" width="40.7109375" customWidth="1"/>
    <col min="3079" max="3079" width="11.5703125" customWidth="1"/>
    <col min="3328" max="3329" width="0" hidden="1" customWidth="1"/>
    <col min="3330" max="3330" width="3.140625" customWidth="1"/>
    <col min="3331" max="3331" width="105.7109375" customWidth="1"/>
    <col min="3332" max="3334" width="40.7109375" customWidth="1"/>
    <col min="3335" max="3335" width="11.5703125" customWidth="1"/>
    <col min="3584" max="3585" width="0" hidden="1" customWidth="1"/>
    <col min="3586" max="3586" width="3.140625" customWidth="1"/>
    <col min="3587" max="3587" width="105.7109375" customWidth="1"/>
    <col min="3588" max="3590" width="40.7109375" customWidth="1"/>
    <col min="3591" max="3591" width="11.5703125" customWidth="1"/>
    <col min="3840" max="3841" width="0" hidden="1" customWidth="1"/>
    <col min="3842" max="3842" width="3.140625" customWidth="1"/>
    <col min="3843" max="3843" width="105.7109375" customWidth="1"/>
    <col min="3844" max="3846" width="40.7109375" customWidth="1"/>
    <col min="3847" max="3847" width="11.5703125" customWidth="1"/>
    <col min="4096" max="4097" width="0" hidden="1" customWidth="1"/>
    <col min="4098" max="4098" width="3.140625" customWidth="1"/>
    <col min="4099" max="4099" width="105.7109375" customWidth="1"/>
    <col min="4100" max="4102" width="40.7109375" customWidth="1"/>
    <col min="4103" max="4103" width="11.5703125" customWidth="1"/>
    <col min="4352" max="4353" width="0" hidden="1" customWidth="1"/>
    <col min="4354" max="4354" width="3.140625" customWidth="1"/>
    <col min="4355" max="4355" width="105.7109375" customWidth="1"/>
    <col min="4356" max="4358" width="40.7109375" customWidth="1"/>
    <col min="4359" max="4359" width="11.5703125" customWidth="1"/>
    <col min="4608" max="4609" width="0" hidden="1" customWidth="1"/>
    <col min="4610" max="4610" width="3.140625" customWidth="1"/>
    <col min="4611" max="4611" width="105.7109375" customWidth="1"/>
    <col min="4612" max="4614" width="40.7109375" customWidth="1"/>
    <col min="4615" max="4615" width="11.5703125" customWidth="1"/>
    <col min="4864" max="4865" width="0" hidden="1" customWidth="1"/>
    <col min="4866" max="4866" width="3.140625" customWidth="1"/>
    <col min="4867" max="4867" width="105.7109375" customWidth="1"/>
    <col min="4868" max="4870" width="40.7109375" customWidth="1"/>
    <col min="4871" max="4871" width="11.5703125" customWidth="1"/>
    <col min="5120" max="5121" width="0" hidden="1" customWidth="1"/>
    <col min="5122" max="5122" width="3.140625" customWidth="1"/>
    <col min="5123" max="5123" width="105.7109375" customWidth="1"/>
    <col min="5124" max="5126" width="40.7109375" customWidth="1"/>
    <col min="5127" max="5127" width="11.5703125" customWidth="1"/>
    <col min="5376" max="5377" width="0" hidden="1" customWidth="1"/>
    <col min="5378" max="5378" width="3.140625" customWidth="1"/>
    <col min="5379" max="5379" width="105.7109375" customWidth="1"/>
    <col min="5380" max="5382" width="40.7109375" customWidth="1"/>
    <col min="5383" max="5383" width="11.5703125" customWidth="1"/>
    <col min="5632" max="5633" width="0" hidden="1" customWidth="1"/>
    <col min="5634" max="5634" width="3.140625" customWidth="1"/>
    <col min="5635" max="5635" width="105.7109375" customWidth="1"/>
    <col min="5636" max="5638" width="40.7109375" customWidth="1"/>
    <col min="5639" max="5639" width="11.5703125" customWidth="1"/>
    <col min="5888" max="5889" width="0" hidden="1" customWidth="1"/>
    <col min="5890" max="5890" width="3.140625" customWidth="1"/>
    <col min="5891" max="5891" width="105.7109375" customWidth="1"/>
    <col min="5892" max="5894" width="40.7109375" customWidth="1"/>
    <col min="5895" max="5895" width="11.5703125" customWidth="1"/>
    <col min="6144" max="6145" width="0" hidden="1" customWidth="1"/>
    <col min="6146" max="6146" width="3.140625" customWidth="1"/>
    <col min="6147" max="6147" width="105.7109375" customWidth="1"/>
    <col min="6148" max="6150" width="40.7109375" customWidth="1"/>
    <col min="6151" max="6151" width="11.5703125" customWidth="1"/>
    <col min="6400" max="6401" width="0" hidden="1" customWidth="1"/>
    <col min="6402" max="6402" width="3.140625" customWidth="1"/>
    <col min="6403" max="6403" width="105.7109375" customWidth="1"/>
    <col min="6404" max="6406" width="40.7109375" customWidth="1"/>
    <col min="6407" max="6407" width="11.5703125" customWidth="1"/>
    <col min="6656" max="6657" width="0" hidden="1" customWidth="1"/>
    <col min="6658" max="6658" width="3.140625" customWidth="1"/>
    <col min="6659" max="6659" width="105.7109375" customWidth="1"/>
    <col min="6660" max="6662" width="40.7109375" customWidth="1"/>
    <col min="6663" max="6663" width="11.5703125" customWidth="1"/>
    <col min="6912" max="6913" width="0" hidden="1" customWidth="1"/>
    <col min="6914" max="6914" width="3.140625" customWidth="1"/>
    <col min="6915" max="6915" width="105.7109375" customWidth="1"/>
    <col min="6916" max="6918" width="40.7109375" customWidth="1"/>
    <col min="6919" max="6919" width="11.5703125" customWidth="1"/>
    <col min="7168" max="7169" width="0" hidden="1" customWidth="1"/>
    <col min="7170" max="7170" width="3.140625" customWidth="1"/>
    <col min="7171" max="7171" width="105.7109375" customWidth="1"/>
    <col min="7172" max="7174" width="40.7109375" customWidth="1"/>
    <col min="7175" max="7175" width="11.5703125" customWidth="1"/>
    <col min="7424" max="7425" width="0" hidden="1" customWidth="1"/>
    <col min="7426" max="7426" width="3.140625" customWidth="1"/>
    <col min="7427" max="7427" width="105.7109375" customWidth="1"/>
    <col min="7428" max="7430" width="40.7109375" customWidth="1"/>
    <col min="7431" max="7431" width="11.5703125" customWidth="1"/>
    <col min="7680" max="7681" width="0" hidden="1" customWidth="1"/>
    <col min="7682" max="7682" width="3.140625" customWidth="1"/>
    <col min="7683" max="7683" width="105.7109375" customWidth="1"/>
    <col min="7684" max="7686" width="40.7109375" customWidth="1"/>
    <col min="7687" max="7687" width="11.5703125" customWidth="1"/>
    <col min="7936" max="7937" width="0" hidden="1" customWidth="1"/>
    <col min="7938" max="7938" width="3.140625" customWidth="1"/>
    <col min="7939" max="7939" width="105.7109375" customWidth="1"/>
    <col min="7940" max="7942" width="40.7109375" customWidth="1"/>
    <col min="7943" max="7943" width="11.5703125" customWidth="1"/>
    <col min="8192" max="8193" width="0" hidden="1" customWidth="1"/>
    <col min="8194" max="8194" width="3.140625" customWidth="1"/>
    <col min="8195" max="8195" width="105.7109375" customWidth="1"/>
    <col min="8196" max="8198" width="40.7109375" customWidth="1"/>
    <col min="8199" max="8199" width="11.5703125" customWidth="1"/>
    <col min="8448" max="8449" width="0" hidden="1" customWidth="1"/>
    <col min="8450" max="8450" width="3.140625" customWidth="1"/>
    <col min="8451" max="8451" width="105.7109375" customWidth="1"/>
    <col min="8452" max="8454" width="40.7109375" customWidth="1"/>
    <col min="8455" max="8455" width="11.5703125" customWidth="1"/>
    <col min="8704" max="8705" width="0" hidden="1" customWidth="1"/>
    <col min="8706" max="8706" width="3.140625" customWidth="1"/>
    <col min="8707" max="8707" width="105.7109375" customWidth="1"/>
    <col min="8708" max="8710" width="40.7109375" customWidth="1"/>
    <col min="8711" max="8711" width="11.5703125" customWidth="1"/>
    <col min="8960" max="8961" width="0" hidden="1" customWidth="1"/>
    <col min="8962" max="8962" width="3.140625" customWidth="1"/>
    <col min="8963" max="8963" width="105.7109375" customWidth="1"/>
    <col min="8964" max="8966" width="40.7109375" customWidth="1"/>
    <col min="8967" max="8967" width="11.5703125" customWidth="1"/>
    <col min="9216" max="9217" width="0" hidden="1" customWidth="1"/>
    <col min="9218" max="9218" width="3.140625" customWidth="1"/>
    <col min="9219" max="9219" width="105.7109375" customWidth="1"/>
    <col min="9220" max="9222" width="40.7109375" customWidth="1"/>
    <col min="9223" max="9223" width="11.5703125" customWidth="1"/>
    <col min="9472" max="9473" width="0" hidden="1" customWidth="1"/>
    <col min="9474" max="9474" width="3.140625" customWidth="1"/>
    <col min="9475" max="9475" width="105.7109375" customWidth="1"/>
    <col min="9476" max="9478" width="40.7109375" customWidth="1"/>
    <col min="9479" max="9479" width="11.5703125" customWidth="1"/>
    <col min="9728" max="9729" width="0" hidden="1" customWidth="1"/>
    <col min="9730" max="9730" width="3.140625" customWidth="1"/>
    <col min="9731" max="9731" width="105.7109375" customWidth="1"/>
    <col min="9732" max="9734" width="40.7109375" customWidth="1"/>
    <col min="9735" max="9735" width="11.5703125" customWidth="1"/>
    <col min="9984" max="9985" width="0" hidden="1" customWidth="1"/>
    <col min="9986" max="9986" width="3.140625" customWidth="1"/>
    <col min="9987" max="9987" width="105.7109375" customWidth="1"/>
    <col min="9988" max="9990" width="40.7109375" customWidth="1"/>
    <col min="9991" max="9991" width="11.5703125" customWidth="1"/>
    <col min="10240" max="10241" width="0" hidden="1" customWidth="1"/>
    <col min="10242" max="10242" width="3.140625" customWidth="1"/>
    <col min="10243" max="10243" width="105.7109375" customWidth="1"/>
    <col min="10244" max="10246" width="40.7109375" customWidth="1"/>
    <col min="10247" max="10247" width="11.5703125" customWidth="1"/>
    <col min="10496" max="10497" width="0" hidden="1" customWidth="1"/>
    <col min="10498" max="10498" width="3.140625" customWidth="1"/>
    <col min="10499" max="10499" width="105.7109375" customWidth="1"/>
    <col min="10500" max="10502" width="40.7109375" customWidth="1"/>
    <col min="10503" max="10503" width="11.5703125" customWidth="1"/>
    <col min="10752" max="10753" width="0" hidden="1" customWidth="1"/>
    <col min="10754" max="10754" width="3.140625" customWidth="1"/>
    <col min="10755" max="10755" width="105.7109375" customWidth="1"/>
    <col min="10756" max="10758" width="40.7109375" customWidth="1"/>
    <col min="10759" max="10759" width="11.5703125" customWidth="1"/>
    <col min="11008" max="11009" width="0" hidden="1" customWidth="1"/>
    <col min="11010" max="11010" width="3.140625" customWidth="1"/>
    <col min="11011" max="11011" width="105.7109375" customWidth="1"/>
    <col min="11012" max="11014" width="40.7109375" customWidth="1"/>
    <col min="11015" max="11015" width="11.5703125" customWidth="1"/>
    <col min="11264" max="11265" width="0" hidden="1" customWidth="1"/>
    <col min="11266" max="11266" width="3.140625" customWidth="1"/>
    <col min="11267" max="11267" width="105.7109375" customWidth="1"/>
    <col min="11268" max="11270" width="40.7109375" customWidth="1"/>
    <col min="11271" max="11271" width="11.5703125" customWidth="1"/>
    <col min="11520" max="11521" width="0" hidden="1" customWidth="1"/>
    <col min="11522" max="11522" width="3.140625" customWidth="1"/>
    <col min="11523" max="11523" width="105.7109375" customWidth="1"/>
    <col min="11524" max="11526" width="40.7109375" customWidth="1"/>
    <col min="11527" max="11527" width="11.5703125" customWidth="1"/>
    <col min="11776" max="11777" width="0" hidden="1" customWidth="1"/>
    <col min="11778" max="11778" width="3.140625" customWidth="1"/>
    <col min="11779" max="11779" width="105.7109375" customWidth="1"/>
    <col min="11780" max="11782" width="40.7109375" customWidth="1"/>
    <col min="11783" max="11783" width="11.5703125" customWidth="1"/>
    <col min="12032" max="12033" width="0" hidden="1" customWidth="1"/>
    <col min="12034" max="12034" width="3.140625" customWidth="1"/>
    <col min="12035" max="12035" width="105.7109375" customWidth="1"/>
    <col min="12036" max="12038" width="40.7109375" customWidth="1"/>
    <col min="12039" max="12039" width="11.5703125" customWidth="1"/>
    <col min="12288" max="12289" width="0" hidden="1" customWidth="1"/>
    <col min="12290" max="12290" width="3.140625" customWidth="1"/>
    <col min="12291" max="12291" width="105.7109375" customWidth="1"/>
    <col min="12292" max="12294" width="40.7109375" customWidth="1"/>
    <col min="12295" max="12295" width="11.5703125" customWidth="1"/>
    <col min="12544" max="12545" width="0" hidden="1" customWidth="1"/>
    <col min="12546" max="12546" width="3.140625" customWidth="1"/>
    <col min="12547" max="12547" width="105.7109375" customWidth="1"/>
    <col min="12548" max="12550" width="40.7109375" customWidth="1"/>
    <col min="12551" max="12551" width="11.5703125" customWidth="1"/>
    <col min="12800" max="12801" width="0" hidden="1" customWidth="1"/>
    <col min="12802" max="12802" width="3.140625" customWidth="1"/>
    <col min="12803" max="12803" width="105.7109375" customWidth="1"/>
    <col min="12804" max="12806" width="40.7109375" customWidth="1"/>
    <col min="12807" max="12807" width="11.5703125" customWidth="1"/>
    <col min="13056" max="13057" width="0" hidden="1" customWidth="1"/>
    <col min="13058" max="13058" width="3.140625" customWidth="1"/>
    <col min="13059" max="13059" width="105.7109375" customWidth="1"/>
    <col min="13060" max="13062" width="40.7109375" customWidth="1"/>
    <col min="13063" max="13063" width="11.5703125" customWidth="1"/>
    <col min="13312" max="13313" width="0" hidden="1" customWidth="1"/>
    <col min="13314" max="13314" width="3.140625" customWidth="1"/>
    <col min="13315" max="13315" width="105.7109375" customWidth="1"/>
    <col min="13316" max="13318" width="40.7109375" customWidth="1"/>
    <col min="13319" max="13319" width="11.5703125" customWidth="1"/>
    <col min="13568" max="13569" width="0" hidden="1" customWidth="1"/>
    <col min="13570" max="13570" width="3.140625" customWidth="1"/>
    <col min="13571" max="13571" width="105.7109375" customWidth="1"/>
    <col min="13572" max="13574" width="40.7109375" customWidth="1"/>
    <col min="13575" max="13575" width="11.5703125" customWidth="1"/>
    <col min="13824" max="13825" width="0" hidden="1" customWidth="1"/>
    <col min="13826" max="13826" width="3.140625" customWidth="1"/>
    <col min="13827" max="13827" width="105.7109375" customWidth="1"/>
    <col min="13828" max="13830" width="40.7109375" customWidth="1"/>
    <col min="13831" max="13831" width="11.5703125" customWidth="1"/>
    <col min="14080" max="14081" width="0" hidden="1" customWidth="1"/>
    <col min="14082" max="14082" width="3.140625" customWidth="1"/>
    <col min="14083" max="14083" width="105.7109375" customWidth="1"/>
    <col min="14084" max="14086" width="40.7109375" customWidth="1"/>
    <col min="14087" max="14087" width="11.5703125" customWidth="1"/>
    <col min="14336" max="14337" width="0" hidden="1" customWidth="1"/>
    <col min="14338" max="14338" width="3.140625" customWidth="1"/>
    <col min="14339" max="14339" width="105.7109375" customWidth="1"/>
    <col min="14340" max="14342" width="40.7109375" customWidth="1"/>
    <col min="14343" max="14343" width="11.5703125" customWidth="1"/>
    <col min="14592" max="14593" width="0" hidden="1" customWidth="1"/>
    <col min="14594" max="14594" width="3.140625" customWidth="1"/>
    <col min="14595" max="14595" width="105.7109375" customWidth="1"/>
    <col min="14596" max="14598" width="40.7109375" customWidth="1"/>
    <col min="14599" max="14599" width="11.5703125" customWidth="1"/>
    <col min="14848" max="14849" width="0" hidden="1" customWidth="1"/>
    <col min="14850" max="14850" width="3.140625" customWidth="1"/>
    <col min="14851" max="14851" width="105.7109375" customWidth="1"/>
    <col min="14852" max="14854" width="40.7109375" customWidth="1"/>
    <col min="14855" max="14855" width="11.5703125" customWidth="1"/>
    <col min="15104" max="15105" width="0" hidden="1" customWidth="1"/>
    <col min="15106" max="15106" width="3.140625" customWidth="1"/>
    <col min="15107" max="15107" width="105.7109375" customWidth="1"/>
    <col min="15108" max="15110" width="40.7109375" customWidth="1"/>
    <col min="15111" max="15111" width="11.5703125" customWidth="1"/>
    <col min="15360" max="15361" width="0" hidden="1" customWidth="1"/>
    <col min="15362" max="15362" width="3.140625" customWidth="1"/>
    <col min="15363" max="15363" width="105.7109375" customWidth="1"/>
    <col min="15364" max="15366" width="40.7109375" customWidth="1"/>
    <col min="15367" max="15367" width="11.5703125" customWidth="1"/>
    <col min="15616" max="15617" width="0" hidden="1" customWidth="1"/>
    <col min="15618" max="15618" width="3.140625" customWidth="1"/>
    <col min="15619" max="15619" width="105.7109375" customWidth="1"/>
    <col min="15620" max="15622" width="40.7109375" customWidth="1"/>
    <col min="15623" max="15623" width="11.5703125" customWidth="1"/>
    <col min="15872" max="15873" width="0" hidden="1" customWidth="1"/>
    <col min="15874" max="15874" width="3.140625" customWidth="1"/>
    <col min="15875" max="15875" width="105.7109375" customWidth="1"/>
    <col min="15876" max="15878" width="40.7109375" customWidth="1"/>
    <col min="15879" max="15879" width="11.5703125" customWidth="1"/>
    <col min="16128" max="16129" width="0" hidden="1" customWidth="1"/>
    <col min="16130" max="16130" width="3.140625" customWidth="1"/>
    <col min="16131" max="16131" width="105.7109375" customWidth="1"/>
    <col min="16132" max="16134" width="40.7109375" customWidth="1"/>
    <col min="16135" max="16135" width="11.5703125" customWidth="1"/>
  </cols>
  <sheetData>
    <row r="1" spans="1:77" ht="15" customHeight="1">
      <c r="A1" s="66"/>
      <c r="B1" s="66"/>
      <c r="C1" s="66"/>
      <c r="D1" s="66"/>
      <c r="E1" s="70"/>
      <c r="F1" s="70"/>
      <c r="G1" s="70"/>
      <c r="H1" s="66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</row>
    <row r="2" spans="1:77" ht="15" customHeight="1" thickBot="1">
      <c r="A2" s="66"/>
      <c r="B2" s="66"/>
      <c r="C2" s="66"/>
      <c r="D2" s="66"/>
      <c r="E2" s="70"/>
      <c r="F2" s="70"/>
      <c r="G2" s="70"/>
      <c r="H2" s="66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</row>
    <row r="3" spans="1:77" ht="15" customHeight="1">
      <c r="A3" s="66"/>
      <c r="B3" s="66"/>
      <c r="C3" s="66"/>
      <c r="D3" s="420" t="s">
        <v>327</v>
      </c>
      <c r="E3" s="421"/>
      <c r="F3" s="421"/>
      <c r="G3" s="422"/>
      <c r="H3" s="285"/>
      <c r="I3" s="286"/>
      <c r="J3" s="286"/>
      <c r="K3" s="28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</row>
    <row r="4" spans="1:77" ht="15" customHeight="1">
      <c r="A4" s="66"/>
      <c r="B4" s="66"/>
      <c r="C4" s="66"/>
      <c r="D4" s="288"/>
      <c r="E4" s="289"/>
      <c r="F4" s="289"/>
      <c r="G4" s="348"/>
      <c r="H4" s="290"/>
      <c r="I4" s="291"/>
      <c r="J4" s="291"/>
      <c r="K4" s="292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</row>
    <row r="5" spans="1:77" ht="25.15" customHeight="1">
      <c r="A5" s="66"/>
      <c r="B5" s="66"/>
      <c r="C5" s="66"/>
      <c r="D5" s="432" t="s">
        <v>522</v>
      </c>
      <c r="E5" s="433"/>
      <c r="F5" s="433"/>
      <c r="G5" s="434"/>
      <c r="H5" s="346"/>
      <c r="I5" s="346"/>
      <c r="J5" s="346"/>
      <c r="K5" s="34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</row>
    <row r="6" spans="1:77" ht="19.5" customHeight="1">
      <c r="A6" s="66"/>
      <c r="B6" s="66"/>
      <c r="C6" s="66"/>
      <c r="D6" s="423" t="s">
        <v>327</v>
      </c>
      <c r="E6" s="424"/>
      <c r="F6" s="424"/>
      <c r="G6" s="425"/>
      <c r="H6" s="290"/>
      <c r="I6" s="291"/>
      <c r="J6" s="291"/>
      <c r="K6" s="292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</row>
    <row r="7" spans="1:77" ht="15" customHeight="1">
      <c r="A7" s="66"/>
      <c r="B7" s="66"/>
      <c r="C7" s="66"/>
      <c r="D7" s="426" t="s">
        <v>542</v>
      </c>
      <c r="E7" s="427"/>
      <c r="F7" s="427"/>
      <c r="G7" s="428"/>
      <c r="H7" s="290"/>
      <c r="I7" s="291"/>
      <c r="J7" s="291"/>
      <c r="K7" s="292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</row>
    <row r="8" spans="1:77" ht="15" customHeight="1">
      <c r="A8" s="66"/>
      <c r="B8" s="66"/>
      <c r="C8" s="66"/>
      <c r="D8" s="429" t="s">
        <v>328</v>
      </c>
      <c r="E8" s="430"/>
      <c r="F8" s="430"/>
      <c r="G8" s="431"/>
      <c r="H8" s="290"/>
      <c r="I8" s="291"/>
      <c r="J8" s="291"/>
      <c r="K8" s="292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</row>
    <row r="9" spans="1:77" ht="15" customHeight="1">
      <c r="A9" s="66"/>
      <c r="B9" s="66"/>
      <c r="C9" s="66"/>
      <c r="D9" s="288"/>
      <c r="E9" s="289"/>
      <c r="F9" s="289"/>
      <c r="G9" s="348"/>
      <c r="H9" s="290"/>
      <c r="I9" s="291"/>
      <c r="J9" s="291"/>
      <c r="K9" s="292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</row>
    <row r="10" spans="1:77" ht="15">
      <c r="A10" s="66"/>
      <c r="B10" s="66"/>
      <c r="C10" s="66"/>
      <c r="D10" s="293" t="s">
        <v>329</v>
      </c>
      <c r="E10" s="172" t="s">
        <v>367</v>
      </c>
      <c r="F10" s="172" t="s">
        <v>153</v>
      </c>
      <c r="G10" s="349" t="s">
        <v>368</v>
      </c>
      <c r="H10" s="290"/>
      <c r="I10" s="291"/>
      <c r="J10" s="291"/>
      <c r="K10" s="292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</row>
    <row r="11" spans="1:77" ht="15" customHeight="1">
      <c r="A11" s="66"/>
      <c r="B11" s="66"/>
      <c r="C11" s="66"/>
      <c r="D11" s="294" t="s">
        <v>330</v>
      </c>
      <c r="E11" s="71">
        <f>+E12+E13+E14</f>
        <v>19570828</v>
      </c>
      <c r="F11" s="71">
        <f t="shared" ref="F11:G11" si="0">+F12+F13+F14</f>
        <v>8955941.870000001</v>
      </c>
      <c r="G11" s="350">
        <f t="shared" si="0"/>
        <v>8889573.040000001</v>
      </c>
      <c r="H11" s="295"/>
      <c r="I11" s="291"/>
      <c r="J11" s="291"/>
      <c r="K11" s="292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</row>
    <row r="12" spans="1:77" ht="15" customHeight="1">
      <c r="A12" s="66"/>
      <c r="B12" s="66"/>
      <c r="C12" s="66"/>
      <c r="D12" s="296" t="s">
        <v>331</v>
      </c>
      <c r="E12" s="72">
        <f>+E41</f>
        <v>10146314</v>
      </c>
      <c r="F12" s="72">
        <f t="shared" ref="F12:G12" si="1">+F41</f>
        <v>4918433.4000000004</v>
      </c>
      <c r="G12" s="351">
        <f t="shared" si="1"/>
        <v>4918433.4000000004</v>
      </c>
      <c r="H12" s="295"/>
      <c r="I12" s="291"/>
      <c r="J12" s="291"/>
      <c r="K12" s="292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</row>
    <row r="13" spans="1:77" ht="15" customHeight="1">
      <c r="A13" s="66"/>
      <c r="B13" s="66"/>
      <c r="C13" s="66"/>
      <c r="D13" s="296" t="s">
        <v>332</v>
      </c>
      <c r="E13" s="73">
        <f>+E51</f>
        <v>9424514</v>
      </c>
      <c r="F13" s="73">
        <f t="shared" ref="F13:G13" si="2">+F51</f>
        <v>3971139.64</v>
      </c>
      <c r="G13" s="352">
        <f t="shared" si="2"/>
        <v>3971139.64</v>
      </c>
      <c r="H13" s="290"/>
      <c r="I13" s="291"/>
      <c r="J13" s="291"/>
      <c r="K13" s="292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</row>
    <row r="14" spans="1:77" ht="15" customHeight="1">
      <c r="A14" s="66"/>
      <c r="B14" s="66"/>
      <c r="C14" s="66"/>
      <c r="D14" s="296" t="s">
        <v>333</v>
      </c>
      <c r="E14" s="73">
        <f>+E38</f>
        <v>0</v>
      </c>
      <c r="F14" s="73">
        <f t="shared" ref="F14:G14" si="3">+F38</f>
        <v>66368.83</v>
      </c>
      <c r="G14" s="352">
        <f t="shared" si="3"/>
        <v>0</v>
      </c>
      <c r="H14" s="290"/>
      <c r="I14" s="291"/>
      <c r="J14" s="291"/>
      <c r="K14" s="292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</row>
    <row r="15" spans="1:77" ht="15" customHeight="1">
      <c r="A15" s="66"/>
      <c r="B15" s="66"/>
      <c r="C15" s="66"/>
      <c r="D15" s="294" t="s">
        <v>334</v>
      </c>
      <c r="E15" s="71">
        <f>+E16+E17</f>
        <v>19570828</v>
      </c>
      <c r="F15" s="71">
        <f t="shared" ref="F15:G15" si="4">+F16+F17</f>
        <v>6098576.1900000004</v>
      </c>
      <c r="G15" s="350">
        <f t="shared" si="4"/>
        <v>6098575.5899999999</v>
      </c>
      <c r="H15" s="295"/>
      <c r="I15" s="291"/>
      <c r="J15" s="291"/>
      <c r="K15" s="292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</row>
    <row r="16" spans="1:77" ht="15" customHeight="1">
      <c r="A16" s="66"/>
      <c r="B16" s="66"/>
      <c r="C16" s="66"/>
      <c r="D16" s="296" t="s">
        <v>335</v>
      </c>
      <c r="E16" s="73">
        <f>+E45</f>
        <v>10146314</v>
      </c>
      <c r="F16" s="73">
        <f t="shared" ref="F16:G16" si="5">+F45</f>
        <v>3386835.23</v>
      </c>
      <c r="G16" s="352">
        <f t="shared" si="5"/>
        <v>3386834.63</v>
      </c>
      <c r="H16" s="295"/>
      <c r="I16" s="291"/>
      <c r="J16" s="291"/>
      <c r="K16" s="292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</row>
    <row r="17" spans="1:77" ht="15" customHeight="1">
      <c r="A17" s="66"/>
      <c r="B17" s="66"/>
      <c r="C17" s="66"/>
      <c r="D17" s="296" t="s">
        <v>336</v>
      </c>
      <c r="E17" s="73">
        <f>+E55</f>
        <v>9424514</v>
      </c>
      <c r="F17" s="73">
        <f t="shared" ref="F17:G17" si="6">+F55</f>
        <v>2711740.9600000004</v>
      </c>
      <c r="G17" s="352">
        <f t="shared" si="6"/>
        <v>2711740.9600000004</v>
      </c>
      <c r="H17" s="290"/>
      <c r="I17" s="291"/>
      <c r="J17" s="291"/>
      <c r="K17" s="292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</row>
    <row r="18" spans="1:77" ht="15" customHeight="1">
      <c r="A18" s="66"/>
      <c r="B18" s="66"/>
      <c r="C18" s="66"/>
      <c r="D18" s="294" t="s">
        <v>337</v>
      </c>
      <c r="E18" s="174">
        <f>+E19+E20</f>
        <v>0</v>
      </c>
      <c r="F18" s="71">
        <f t="shared" ref="F18:G18" si="7">+F19+F20</f>
        <v>0</v>
      </c>
      <c r="G18" s="350">
        <f t="shared" si="7"/>
        <v>0</v>
      </c>
      <c r="H18" s="295"/>
      <c r="I18" s="291"/>
      <c r="J18" s="291"/>
      <c r="K18" s="292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</row>
    <row r="19" spans="1:77" ht="15" customHeight="1">
      <c r="A19" s="66"/>
      <c r="B19" s="66"/>
      <c r="C19" s="66"/>
      <c r="D19" s="296" t="s">
        <v>338</v>
      </c>
      <c r="E19" s="175">
        <v>0</v>
      </c>
      <c r="F19" s="73">
        <v>0</v>
      </c>
      <c r="G19" s="352">
        <v>0</v>
      </c>
      <c r="H19" s="295"/>
      <c r="I19" s="291"/>
      <c r="J19" s="291"/>
      <c r="K19" s="292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</row>
    <row r="20" spans="1:77" ht="15" customHeight="1">
      <c r="A20" s="66"/>
      <c r="B20" s="66"/>
      <c r="C20" s="66"/>
      <c r="D20" s="296" t="s">
        <v>339</v>
      </c>
      <c r="E20" s="175">
        <v>0</v>
      </c>
      <c r="F20" s="73">
        <v>0</v>
      </c>
      <c r="G20" s="352">
        <v>0</v>
      </c>
      <c r="H20" s="290"/>
      <c r="I20" s="291"/>
      <c r="J20" s="291"/>
      <c r="K20" s="292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</row>
    <row r="21" spans="1:77" ht="15" customHeight="1">
      <c r="A21" s="66"/>
      <c r="B21" s="66"/>
      <c r="C21" s="66"/>
      <c r="D21" s="294" t="s">
        <v>340</v>
      </c>
      <c r="E21" s="71">
        <f>+E11-E15+E18</f>
        <v>0</v>
      </c>
      <c r="F21" s="71">
        <f t="shared" ref="F21" si="8">+F11-F15+F18</f>
        <v>2857365.6800000006</v>
      </c>
      <c r="G21" s="350">
        <f>+G11-G15+G18</f>
        <v>2790997.4500000011</v>
      </c>
      <c r="H21" s="295"/>
      <c r="I21" s="291"/>
      <c r="J21" s="291"/>
      <c r="K21" s="292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</row>
    <row r="22" spans="1:77" ht="15" customHeight="1">
      <c r="A22" s="66"/>
      <c r="B22" s="66"/>
      <c r="C22" s="66"/>
      <c r="D22" s="294" t="s">
        <v>341</v>
      </c>
      <c r="E22" s="71">
        <f>+E21-E38</f>
        <v>0</v>
      </c>
      <c r="F22" s="71">
        <f t="shared" ref="F22:G22" si="9">+F21-F38</f>
        <v>2790996.8500000006</v>
      </c>
      <c r="G22" s="350">
        <f t="shared" si="9"/>
        <v>2790997.4500000011</v>
      </c>
      <c r="H22" s="295"/>
      <c r="I22" s="291"/>
      <c r="J22" s="291"/>
      <c r="K22" s="292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</row>
    <row r="23" spans="1:77" ht="27.75" customHeight="1">
      <c r="A23" s="66"/>
      <c r="B23" s="66"/>
      <c r="C23" s="66"/>
      <c r="D23" s="297" t="s">
        <v>342</v>
      </c>
      <c r="E23" s="74">
        <f>+E22-E18</f>
        <v>0</v>
      </c>
      <c r="F23" s="74">
        <f t="shared" ref="F23:G23" si="10">+F22-F18</f>
        <v>2790996.8500000006</v>
      </c>
      <c r="G23" s="353">
        <f t="shared" si="10"/>
        <v>2790997.4500000011</v>
      </c>
      <c r="H23" s="295"/>
      <c r="I23" s="291"/>
      <c r="J23" s="291"/>
      <c r="K23" s="292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</row>
    <row r="24" spans="1:77" ht="15" customHeight="1">
      <c r="A24" s="66"/>
      <c r="B24" s="66"/>
      <c r="C24" s="66"/>
      <c r="D24" s="288"/>
      <c r="E24" s="289"/>
      <c r="F24" s="289"/>
      <c r="G24" s="348"/>
      <c r="H24" s="295"/>
      <c r="I24" s="291"/>
      <c r="J24" s="291"/>
      <c r="K24" s="292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</row>
    <row r="25" spans="1:77" ht="15" customHeight="1">
      <c r="A25" s="66"/>
      <c r="B25" s="66"/>
      <c r="C25" s="66"/>
      <c r="D25" s="293" t="s">
        <v>128</v>
      </c>
      <c r="E25" s="173" t="s">
        <v>150</v>
      </c>
      <c r="F25" s="173" t="s">
        <v>153</v>
      </c>
      <c r="G25" s="354" t="s">
        <v>154</v>
      </c>
      <c r="H25" s="295"/>
      <c r="I25" s="291"/>
      <c r="J25" s="291"/>
      <c r="K25" s="292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</row>
    <row r="26" spans="1:77" ht="15" customHeight="1">
      <c r="A26" s="66"/>
      <c r="B26" s="66"/>
      <c r="C26" s="66"/>
      <c r="D26" s="294" t="s">
        <v>343</v>
      </c>
      <c r="E26" s="71">
        <f>+E27+E28</f>
        <v>0</v>
      </c>
      <c r="F26" s="71">
        <f t="shared" ref="F26:G26" si="11">+F27+F28</f>
        <v>0</v>
      </c>
      <c r="G26" s="350">
        <f t="shared" si="11"/>
        <v>0</v>
      </c>
      <c r="H26" s="295"/>
      <c r="I26" s="291"/>
      <c r="J26" s="291"/>
      <c r="K26" s="292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</row>
    <row r="27" spans="1:77" ht="15" customHeight="1">
      <c r="A27" s="66"/>
      <c r="B27" s="66"/>
      <c r="C27" s="66"/>
      <c r="D27" s="298" t="s">
        <v>344</v>
      </c>
      <c r="E27" s="73">
        <f>+'F6a. EAEPE OG'!D75-'F6a. EAEPE OG'!D76</f>
        <v>0</v>
      </c>
      <c r="F27" s="73">
        <f>+'F6a. EAEPE OG'!G75-'F6a. EAEPE OG'!G76</f>
        <v>0</v>
      </c>
      <c r="G27" s="352">
        <f>+'F6a. EAEPE OG'!H75-'F6a. EAEPE OG'!H76</f>
        <v>0</v>
      </c>
      <c r="H27" s="295"/>
      <c r="I27" s="291"/>
      <c r="J27" s="291"/>
      <c r="K27" s="292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</row>
    <row r="28" spans="1:77" ht="15" customHeight="1">
      <c r="A28" s="66"/>
      <c r="B28" s="66"/>
      <c r="C28" s="66"/>
      <c r="D28" s="298" t="s">
        <v>345</v>
      </c>
      <c r="E28" s="73">
        <f>+'F6a. EAEPE OG'!D147</f>
        <v>0</v>
      </c>
      <c r="F28" s="73">
        <f>+'F6a. EAEPE OG'!G148</f>
        <v>0</v>
      </c>
      <c r="G28" s="352">
        <f>+'F6a. EAEPE OG'!H148</f>
        <v>0</v>
      </c>
      <c r="H28" s="290"/>
      <c r="I28" s="291"/>
      <c r="J28" s="291"/>
      <c r="K28" s="292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</row>
    <row r="29" spans="1:77" ht="15" customHeight="1">
      <c r="A29" s="66"/>
      <c r="B29" s="66"/>
      <c r="C29" s="66"/>
      <c r="D29" s="297" t="s">
        <v>346</v>
      </c>
      <c r="E29" s="74">
        <f>+E23+E26</f>
        <v>0</v>
      </c>
      <c r="F29" s="74">
        <f t="shared" ref="F29:G29" si="12">+F23+F26</f>
        <v>2790996.8500000006</v>
      </c>
      <c r="G29" s="353">
        <f t="shared" si="12"/>
        <v>2790997.4500000011</v>
      </c>
      <c r="H29" s="295"/>
      <c r="I29" s="291"/>
      <c r="J29" s="291"/>
      <c r="K29" s="292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</row>
    <row r="30" spans="1:77" ht="15" customHeight="1">
      <c r="A30" s="66"/>
      <c r="B30" s="66"/>
      <c r="C30" s="66"/>
      <c r="D30" s="288"/>
      <c r="E30" s="289"/>
      <c r="F30" s="289"/>
      <c r="G30" s="348"/>
      <c r="H30" s="295"/>
      <c r="I30" s="291"/>
      <c r="J30" s="291"/>
      <c r="K30" s="292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</row>
    <row r="31" spans="1:77" ht="15">
      <c r="A31" s="66"/>
      <c r="B31" s="66"/>
      <c r="C31" s="66"/>
      <c r="D31" s="293" t="s">
        <v>128</v>
      </c>
      <c r="E31" s="172" t="s">
        <v>347</v>
      </c>
      <c r="F31" s="172" t="s">
        <v>153</v>
      </c>
      <c r="G31" s="349" t="s">
        <v>369</v>
      </c>
      <c r="H31" s="290"/>
      <c r="I31" s="291"/>
      <c r="J31" s="291"/>
      <c r="K31" s="292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</row>
    <row r="32" spans="1:77" ht="15" customHeight="1">
      <c r="A32" s="66"/>
      <c r="B32" s="66"/>
      <c r="C32" s="66"/>
      <c r="D32" s="299" t="s">
        <v>348</v>
      </c>
      <c r="E32" s="80">
        <f>+E33+E34</f>
        <v>0</v>
      </c>
      <c r="F32" s="80">
        <f t="shared" ref="F32:G32" si="13">+F33+F34</f>
        <v>66368.83</v>
      </c>
      <c r="G32" s="355">
        <f t="shared" si="13"/>
        <v>0</v>
      </c>
      <c r="H32" s="290"/>
      <c r="I32" s="291"/>
      <c r="J32" s="291"/>
      <c r="K32" s="292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</row>
    <row r="33" spans="1:77" ht="15" customHeight="1">
      <c r="A33" s="66"/>
      <c r="B33" s="66"/>
      <c r="C33" s="66"/>
      <c r="D33" s="300" t="s">
        <v>349</v>
      </c>
      <c r="E33" s="75">
        <f>+'F5. EAID'!C68</f>
        <v>0</v>
      </c>
      <c r="F33" s="75">
        <f>+'F5. EAID'!F68</f>
        <v>66368.83</v>
      </c>
      <c r="G33" s="356">
        <f>+'F5. EAID'!G68</f>
        <v>0</v>
      </c>
      <c r="H33" s="290"/>
      <c r="I33" s="291"/>
      <c r="J33" s="291"/>
      <c r="K33" s="292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</row>
    <row r="34" spans="1:77" ht="15" customHeight="1">
      <c r="A34" s="66"/>
      <c r="B34" s="66"/>
      <c r="C34" s="66"/>
      <c r="D34" s="300" t="s">
        <v>350</v>
      </c>
      <c r="E34" s="75">
        <f>+'F5. EAID'!C69</f>
        <v>0</v>
      </c>
      <c r="F34" s="75">
        <f>+'F5. EAID'!F69</f>
        <v>0</v>
      </c>
      <c r="G34" s="356">
        <f>+'F5. EAID'!G69</f>
        <v>0</v>
      </c>
      <c r="H34" s="290"/>
      <c r="I34" s="291"/>
      <c r="J34" s="291"/>
      <c r="K34" s="292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</row>
    <row r="35" spans="1:77" ht="15" customHeight="1">
      <c r="A35" s="66"/>
      <c r="B35" s="66"/>
      <c r="C35" s="66"/>
      <c r="D35" s="299" t="s">
        <v>351</v>
      </c>
      <c r="E35" s="80">
        <f>+E36+E37</f>
        <v>0</v>
      </c>
      <c r="F35" s="80">
        <f t="shared" ref="F35" si="14">+F36+F37</f>
        <v>0</v>
      </c>
      <c r="G35" s="355">
        <f t="shared" ref="G35" si="15">+G36+G37</f>
        <v>0</v>
      </c>
      <c r="H35" s="295"/>
      <c r="I35" s="291"/>
      <c r="J35" s="291"/>
      <c r="K35" s="292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</row>
    <row r="36" spans="1:77" ht="15" customHeight="1">
      <c r="A36" s="66"/>
      <c r="B36" s="66"/>
      <c r="C36" s="66"/>
      <c r="D36" s="300" t="s">
        <v>352</v>
      </c>
      <c r="E36" s="75">
        <f>+'F6a. EAEPE OG'!D76</f>
        <v>0</v>
      </c>
      <c r="F36" s="75">
        <f>+'F6a. EAEPE OG'!G76</f>
        <v>0</v>
      </c>
      <c r="G36" s="356">
        <f>+'F6a. EAEPE OG'!H76</f>
        <v>0</v>
      </c>
      <c r="H36" s="295"/>
      <c r="I36" s="291"/>
      <c r="J36" s="291"/>
      <c r="K36" s="292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</row>
    <row r="37" spans="1:77" ht="15" customHeight="1">
      <c r="A37" s="66"/>
      <c r="B37" s="66"/>
      <c r="C37" s="66"/>
      <c r="D37" s="300" t="s">
        <v>353</v>
      </c>
      <c r="E37" s="75">
        <f>+'F6a. EAEPE OG'!D149</f>
        <v>0</v>
      </c>
      <c r="F37" s="75">
        <f>+'F6a. EAEPE OG'!G149</f>
        <v>0</v>
      </c>
      <c r="G37" s="356">
        <f>+'F6a. EAEPE OG'!H149</f>
        <v>0</v>
      </c>
      <c r="H37" s="290"/>
      <c r="I37" s="291"/>
      <c r="J37" s="291"/>
      <c r="K37" s="292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</row>
    <row r="38" spans="1:77" ht="15" customHeight="1">
      <c r="A38" s="66"/>
      <c r="B38" s="66"/>
      <c r="C38" s="66"/>
      <c r="D38" s="301" t="s">
        <v>354</v>
      </c>
      <c r="E38" s="81">
        <f>+E32-E35</f>
        <v>0</v>
      </c>
      <c r="F38" s="81">
        <f t="shared" ref="F38:G38" si="16">+F32-F35</f>
        <v>66368.83</v>
      </c>
      <c r="G38" s="357">
        <f t="shared" si="16"/>
        <v>0</v>
      </c>
      <c r="H38" s="295"/>
      <c r="I38" s="291"/>
      <c r="J38" s="291"/>
      <c r="K38" s="292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</row>
    <row r="39" spans="1:77" ht="15" customHeight="1">
      <c r="A39" s="66"/>
      <c r="B39" s="66"/>
      <c r="C39" s="66"/>
      <c r="D39" s="288"/>
      <c r="E39" s="289"/>
      <c r="F39" s="289"/>
      <c r="G39" s="348"/>
      <c r="H39" s="295"/>
      <c r="I39" s="291"/>
      <c r="J39" s="291"/>
      <c r="K39" s="292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7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</row>
    <row r="40" spans="1:77" ht="15">
      <c r="A40" s="66"/>
      <c r="B40" s="66"/>
      <c r="C40" s="66"/>
      <c r="D40" s="293" t="s">
        <v>128</v>
      </c>
      <c r="E40" s="172" t="s">
        <v>347</v>
      </c>
      <c r="F40" s="172" t="s">
        <v>153</v>
      </c>
      <c r="G40" s="349" t="s">
        <v>369</v>
      </c>
      <c r="H40" s="290"/>
      <c r="I40" s="291"/>
      <c r="J40" s="291"/>
      <c r="K40" s="292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7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</row>
    <row r="41" spans="1:77" ht="15" customHeight="1">
      <c r="A41" s="66"/>
      <c r="B41" s="66"/>
      <c r="C41" s="66"/>
      <c r="D41" s="302" t="s">
        <v>355</v>
      </c>
      <c r="E41" s="75">
        <f>+'F5. EAID'!C41</f>
        <v>10146314</v>
      </c>
      <c r="F41" s="75">
        <f>+'F5. EAID'!F41</f>
        <v>4918433.4000000004</v>
      </c>
      <c r="G41" s="356">
        <f>+'F5. EAID'!G41</f>
        <v>4918433.4000000004</v>
      </c>
      <c r="H41" s="295"/>
      <c r="I41" s="291"/>
      <c r="J41" s="291"/>
      <c r="K41" s="292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</row>
    <row r="42" spans="1:77" ht="15" customHeight="1">
      <c r="A42" s="66"/>
      <c r="B42" s="66"/>
      <c r="C42" s="66"/>
      <c r="D42" s="302" t="s">
        <v>356</v>
      </c>
      <c r="E42" s="82">
        <f>+E43-E44</f>
        <v>0</v>
      </c>
      <c r="F42" s="82">
        <f t="shared" ref="F42:G42" si="17">+F43-F44</f>
        <v>66368.83</v>
      </c>
      <c r="G42" s="358">
        <f t="shared" si="17"/>
        <v>0</v>
      </c>
      <c r="H42" s="295"/>
      <c r="I42" s="291"/>
      <c r="J42" s="291"/>
      <c r="K42" s="292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</row>
    <row r="43" spans="1:77" ht="15" customHeight="1">
      <c r="A43" s="66"/>
      <c r="B43" s="66"/>
      <c r="C43" s="66"/>
      <c r="D43" s="300" t="s">
        <v>349</v>
      </c>
      <c r="E43" s="75">
        <f>+'F5. EAID'!C68</f>
        <v>0</v>
      </c>
      <c r="F43" s="75">
        <f>+'F5. EAID'!F68</f>
        <v>66368.83</v>
      </c>
      <c r="G43" s="356">
        <f>+'F5. EAID'!G68</f>
        <v>0</v>
      </c>
      <c r="H43" s="290"/>
      <c r="I43" s="291"/>
      <c r="J43" s="291"/>
      <c r="K43" s="292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</row>
    <row r="44" spans="1:77" ht="15" customHeight="1">
      <c r="A44" s="66"/>
      <c r="B44" s="66"/>
      <c r="C44" s="66"/>
      <c r="D44" s="300" t="s">
        <v>352</v>
      </c>
      <c r="E44" s="75">
        <f>+E36</f>
        <v>0</v>
      </c>
      <c r="F44" s="75">
        <f t="shared" ref="F44:G44" si="18">+F36</f>
        <v>0</v>
      </c>
      <c r="G44" s="356">
        <f t="shared" si="18"/>
        <v>0</v>
      </c>
      <c r="H44" s="290"/>
      <c r="I44" s="291"/>
      <c r="J44" s="291"/>
      <c r="K44" s="292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67"/>
      <c r="BY44" s="67"/>
    </row>
    <row r="45" spans="1:77" ht="15" customHeight="1">
      <c r="A45" s="66"/>
      <c r="B45" s="66"/>
      <c r="C45" s="66"/>
      <c r="D45" s="302" t="s">
        <v>335</v>
      </c>
      <c r="E45" s="75">
        <f>+'F6a. EAEPE OG'!D10-'F6a. EAEPE OG'!D76</f>
        <v>10146314</v>
      </c>
      <c r="F45" s="75">
        <f>+'F6a. EAEPE OG'!G10-'F6a. EAEPE OG'!G76</f>
        <v>3386835.23</v>
      </c>
      <c r="G45" s="356">
        <f>+'F6a. EAEPE OG'!H10-'F6a. EAEPE OG'!H76</f>
        <v>3386834.63</v>
      </c>
      <c r="H45" s="290"/>
      <c r="I45" s="291"/>
      <c r="J45" s="291"/>
      <c r="K45" s="292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AX45" s="67"/>
      <c r="AY45" s="67"/>
      <c r="AZ45" s="67"/>
      <c r="BA45" s="67"/>
      <c r="BB45" s="67"/>
      <c r="BC45" s="67"/>
      <c r="BD45" s="67"/>
      <c r="BE45" s="67"/>
      <c r="BF45" s="67"/>
      <c r="BG45" s="67"/>
      <c r="BH45" s="67"/>
      <c r="BI45" s="67"/>
      <c r="BJ45" s="67"/>
      <c r="BK45" s="67"/>
      <c r="BL45" s="67"/>
      <c r="BM45" s="67"/>
      <c r="BN45" s="67"/>
      <c r="BO45" s="67"/>
      <c r="BP45" s="67"/>
      <c r="BQ45" s="67"/>
      <c r="BR45" s="67"/>
      <c r="BS45" s="67"/>
      <c r="BT45" s="67"/>
      <c r="BU45" s="67"/>
      <c r="BV45" s="67"/>
      <c r="BW45" s="67"/>
      <c r="BX45" s="67"/>
      <c r="BY45" s="67"/>
    </row>
    <row r="46" spans="1:77" ht="15" customHeight="1">
      <c r="A46" s="66"/>
      <c r="B46" s="66"/>
      <c r="C46" s="66"/>
      <c r="D46" s="302" t="s">
        <v>338</v>
      </c>
      <c r="E46" s="176">
        <v>0</v>
      </c>
      <c r="F46" s="75">
        <v>0</v>
      </c>
      <c r="G46" s="356">
        <v>0</v>
      </c>
      <c r="H46" s="290"/>
      <c r="I46" s="291"/>
      <c r="J46" s="291"/>
      <c r="K46" s="292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</row>
    <row r="47" spans="1:77" ht="15" customHeight="1">
      <c r="A47" s="66"/>
      <c r="B47" s="66"/>
      <c r="C47" s="66"/>
      <c r="D47" s="299" t="s">
        <v>357</v>
      </c>
      <c r="E47" s="80">
        <f>+E41+E42-E45+E46</f>
        <v>0</v>
      </c>
      <c r="F47" s="80">
        <f>+F41+F42-F45+F46</f>
        <v>1597967.0000000005</v>
      </c>
      <c r="G47" s="355">
        <f>+G41+G42-G45+G46</f>
        <v>1531598.7700000005</v>
      </c>
      <c r="H47" s="295"/>
      <c r="I47" s="291"/>
      <c r="J47" s="291"/>
      <c r="K47" s="292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</row>
    <row r="48" spans="1:77" ht="15" customHeight="1">
      <c r="A48" s="66"/>
      <c r="B48" s="66"/>
      <c r="C48" s="66"/>
      <c r="D48" s="301" t="s">
        <v>358</v>
      </c>
      <c r="E48" s="81">
        <f t="shared" ref="E48" si="19">+E47-E42</f>
        <v>0</v>
      </c>
      <c r="F48" s="81">
        <f>+F47-F42</f>
        <v>1531598.1700000004</v>
      </c>
      <c r="G48" s="357">
        <f t="shared" ref="G48" si="20">+G47-G42</f>
        <v>1531598.7700000005</v>
      </c>
      <c r="H48" s="295"/>
      <c r="I48" s="291"/>
      <c r="J48" s="291"/>
      <c r="K48" s="292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</row>
    <row r="49" spans="1:77" ht="15" customHeight="1">
      <c r="A49" s="66"/>
      <c r="B49" s="66"/>
      <c r="C49" s="66"/>
      <c r="D49" s="288"/>
      <c r="E49" s="289"/>
      <c r="F49" s="289"/>
      <c r="G49" s="348"/>
      <c r="H49" s="295"/>
      <c r="I49" s="291"/>
      <c r="J49" s="291"/>
      <c r="K49" s="292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</row>
    <row r="50" spans="1:77" ht="15">
      <c r="A50" s="66"/>
      <c r="B50" s="66"/>
      <c r="C50" s="66"/>
      <c r="D50" s="293" t="s">
        <v>128</v>
      </c>
      <c r="E50" s="172" t="s">
        <v>347</v>
      </c>
      <c r="F50" s="172" t="s">
        <v>153</v>
      </c>
      <c r="G50" s="349" t="s">
        <v>369</v>
      </c>
      <c r="H50" s="290"/>
      <c r="I50" s="291"/>
      <c r="J50" s="291"/>
      <c r="K50" s="292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7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</row>
    <row r="51" spans="1:77" ht="15" customHeight="1">
      <c r="A51" s="66"/>
      <c r="B51" s="66"/>
      <c r="C51" s="66"/>
      <c r="D51" s="302" t="s">
        <v>332</v>
      </c>
      <c r="E51" s="75">
        <f>+'F5. EAID'!C63</f>
        <v>9424514</v>
      </c>
      <c r="F51" s="75">
        <f>+'F5. EAID'!F63</f>
        <v>3971139.64</v>
      </c>
      <c r="G51" s="356">
        <f>+'F5. EAID'!G63</f>
        <v>3971139.64</v>
      </c>
      <c r="H51" s="290"/>
      <c r="I51" s="291"/>
      <c r="J51" s="291"/>
      <c r="K51" s="292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7"/>
      <c r="BA51" s="67"/>
      <c r="BB51" s="67"/>
      <c r="BC51" s="67"/>
      <c r="BD51" s="67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</row>
    <row r="52" spans="1:77" ht="15" customHeight="1">
      <c r="A52" s="66"/>
      <c r="B52" s="66"/>
      <c r="C52" s="66"/>
      <c r="D52" s="302" t="s">
        <v>359</v>
      </c>
      <c r="E52" s="82">
        <f>+E53-E54</f>
        <v>0</v>
      </c>
      <c r="F52" s="82">
        <f t="shared" ref="F52:G52" si="21">+F53-F54</f>
        <v>0</v>
      </c>
      <c r="G52" s="358">
        <f t="shared" si="21"/>
        <v>0</v>
      </c>
      <c r="H52" s="290"/>
      <c r="I52" s="291"/>
      <c r="J52" s="291"/>
      <c r="K52" s="292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</row>
    <row r="53" spans="1:77" ht="15" customHeight="1">
      <c r="A53" s="66"/>
      <c r="B53" s="66"/>
      <c r="C53" s="66"/>
      <c r="D53" s="300" t="s">
        <v>350</v>
      </c>
      <c r="E53" s="75">
        <f>+'F5. EAID'!C69</f>
        <v>0</v>
      </c>
      <c r="F53" s="75">
        <f>+'F5. EAID'!F69</f>
        <v>0</v>
      </c>
      <c r="G53" s="356">
        <f>+'F5. EAID'!G69</f>
        <v>0</v>
      </c>
      <c r="H53" s="290"/>
      <c r="I53" s="291"/>
      <c r="J53" s="291"/>
      <c r="K53" s="292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</row>
    <row r="54" spans="1:77" ht="15" customHeight="1">
      <c r="A54" s="66"/>
      <c r="B54" s="66"/>
      <c r="C54" s="66"/>
      <c r="D54" s="300" t="s">
        <v>353</v>
      </c>
      <c r="E54" s="75">
        <f>+E37</f>
        <v>0</v>
      </c>
      <c r="F54" s="75">
        <f>+F37</f>
        <v>0</v>
      </c>
      <c r="G54" s="356">
        <f>+G37</f>
        <v>0</v>
      </c>
      <c r="H54" s="290"/>
      <c r="I54" s="291"/>
      <c r="J54" s="291"/>
      <c r="K54" s="292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  <c r="BC54" s="67"/>
      <c r="BD54" s="67"/>
      <c r="BE54" s="67"/>
      <c r="BF54" s="67"/>
      <c r="BG54" s="67"/>
      <c r="BH54" s="67"/>
      <c r="BI54" s="67"/>
      <c r="BJ54" s="67"/>
      <c r="BK54" s="67"/>
      <c r="BL54" s="67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</row>
    <row r="55" spans="1:77" ht="15" customHeight="1">
      <c r="A55" s="66"/>
      <c r="B55" s="66"/>
      <c r="C55" s="66"/>
      <c r="D55" s="302" t="s">
        <v>360</v>
      </c>
      <c r="E55" s="75">
        <f>+'F6a. EAEPE OG'!D83-'F6a. EAEPE OG'!D149</f>
        <v>9424514</v>
      </c>
      <c r="F55" s="75">
        <f>+'F6a. EAEPE OG'!G83-'F6a. EAEPE OG'!G149</f>
        <v>2711740.9600000004</v>
      </c>
      <c r="G55" s="356">
        <f>+'F6a. EAEPE OG'!H83-'F6a. EAEPE OG'!H149</f>
        <v>2711740.9600000004</v>
      </c>
      <c r="H55" s="290"/>
      <c r="I55" s="291"/>
      <c r="J55" s="291"/>
      <c r="K55" s="292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</row>
    <row r="56" spans="1:77" ht="15" customHeight="1">
      <c r="A56" s="66"/>
      <c r="B56" s="66"/>
      <c r="C56" s="66"/>
      <c r="D56" s="302" t="s">
        <v>339</v>
      </c>
      <c r="E56" s="176">
        <v>0</v>
      </c>
      <c r="F56" s="75">
        <v>0</v>
      </c>
      <c r="G56" s="356">
        <v>0</v>
      </c>
      <c r="H56" s="290"/>
      <c r="I56" s="291"/>
      <c r="J56" s="291"/>
      <c r="K56" s="292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</row>
    <row r="57" spans="1:77" ht="15" customHeight="1">
      <c r="A57" s="66"/>
      <c r="B57" s="66"/>
      <c r="C57" s="66"/>
      <c r="D57" s="299" t="s">
        <v>361</v>
      </c>
      <c r="E57" s="80">
        <f>+E51+E52-E55+E56</f>
        <v>0</v>
      </c>
      <c r="F57" s="80">
        <f t="shared" ref="F57:G57" si="22">+F51+F52-F55+F56</f>
        <v>1259398.6799999997</v>
      </c>
      <c r="G57" s="355">
        <f t="shared" si="22"/>
        <v>1259398.6799999997</v>
      </c>
      <c r="H57" s="295"/>
      <c r="I57" s="291"/>
      <c r="J57" s="291"/>
      <c r="K57" s="292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</row>
    <row r="58" spans="1:77" ht="15" customHeight="1" thickBot="1">
      <c r="A58" s="66"/>
      <c r="B58" s="66"/>
      <c r="C58" s="66"/>
      <c r="D58" s="303" t="s">
        <v>362</v>
      </c>
      <c r="E58" s="304">
        <f>+E57-E52</f>
        <v>0</v>
      </c>
      <c r="F58" s="304">
        <f t="shared" ref="F58:G58" si="23">+F57-F52</f>
        <v>1259398.6799999997</v>
      </c>
      <c r="G58" s="359">
        <f t="shared" si="23"/>
        <v>1259398.6799999997</v>
      </c>
      <c r="H58" s="305"/>
      <c r="I58" s="306"/>
      <c r="J58" s="306"/>
      <c r="K58" s="30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</row>
    <row r="59" spans="1:77" ht="15" customHeight="1">
      <c r="A59" s="66"/>
      <c r="B59" s="66"/>
      <c r="C59" s="66"/>
      <c r="D59" s="66"/>
      <c r="E59" s="70"/>
      <c r="F59" s="70"/>
      <c r="G59" s="70"/>
      <c r="H59" s="66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</row>
    <row r="60" spans="1:77">
      <c r="A60" s="66"/>
      <c r="B60" s="66"/>
      <c r="C60" s="66"/>
      <c r="D60" s="419" t="s">
        <v>363</v>
      </c>
      <c r="E60" s="419"/>
      <c r="F60" s="419"/>
      <c r="G60" s="419"/>
      <c r="H60" s="68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67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</row>
    <row r="61" spans="1:77">
      <c r="A61" s="66"/>
      <c r="B61" s="66"/>
      <c r="C61" s="66"/>
      <c r="D61" s="419" t="s">
        <v>364</v>
      </c>
      <c r="E61" s="419"/>
      <c r="F61" s="419"/>
      <c r="G61" s="419"/>
      <c r="H61" s="190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</row>
    <row r="62" spans="1:77" ht="15" customHeight="1">
      <c r="A62" s="66"/>
      <c r="B62" s="66"/>
      <c r="C62" s="66"/>
      <c r="D62" s="66" t="s">
        <v>521</v>
      </c>
      <c r="E62" s="70"/>
      <c r="F62" s="70"/>
      <c r="G62" s="70"/>
      <c r="H62" s="66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</row>
    <row r="63" spans="1:77" ht="15" customHeight="1">
      <c r="A63" s="67"/>
      <c r="B63" s="67"/>
      <c r="C63" s="67"/>
      <c r="D63" s="67"/>
      <c r="E63" s="76"/>
      <c r="F63" s="76"/>
      <c r="G63" s="76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</row>
    <row r="64" spans="1:77" ht="15" customHeight="1">
      <c r="A64" s="67"/>
      <c r="B64" s="67"/>
      <c r="C64" s="67"/>
      <c r="D64" s="67"/>
      <c r="E64" s="76"/>
      <c r="F64" s="76"/>
      <c r="G64" s="76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</row>
    <row r="65" spans="1:77" ht="15" customHeight="1">
      <c r="A65" s="67"/>
      <c r="B65" s="67"/>
      <c r="C65" s="67"/>
      <c r="D65" s="67"/>
      <c r="E65" s="76"/>
      <c r="F65" s="76"/>
      <c r="G65" s="76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</row>
    <row r="66" spans="1:77" ht="15" customHeight="1">
      <c r="A66" s="67"/>
      <c r="B66" s="67"/>
      <c r="C66" s="67"/>
      <c r="D66" s="67"/>
      <c r="E66" s="76"/>
      <c r="F66" s="76"/>
      <c r="G66" s="76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</row>
    <row r="67" spans="1:77" ht="15" customHeight="1">
      <c r="A67" s="67"/>
      <c r="B67" s="67"/>
      <c r="C67" s="67"/>
      <c r="D67" s="67"/>
      <c r="E67" s="76"/>
      <c r="F67" s="76"/>
      <c r="G67" s="76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</row>
    <row r="68" spans="1:77" ht="15" customHeight="1">
      <c r="A68" s="67"/>
      <c r="B68" s="67"/>
      <c r="C68" s="67"/>
      <c r="D68" s="67"/>
      <c r="E68" s="76"/>
      <c r="F68" s="76"/>
      <c r="G68" s="76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</row>
    <row r="69" spans="1:77" ht="15" customHeight="1">
      <c r="A69" s="67"/>
      <c r="B69" s="67"/>
      <c r="C69" s="67"/>
      <c r="D69" s="67"/>
      <c r="E69" s="76"/>
      <c r="F69" s="76"/>
      <c r="G69" s="76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</row>
    <row r="70" spans="1:77" ht="15" customHeight="1">
      <c r="A70" s="67"/>
      <c r="B70" s="67"/>
      <c r="C70" s="67"/>
      <c r="D70" s="67"/>
      <c r="E70" s="76"/>
      <c r="F70" s="76"/>
      <c r="G70" s="76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</row>
    <row r="71" spans="1:77" ht="15" customHeight="1">
      <c r="A71" s="67"/>
      <c r="B71" s="67"/>
      <c r="C71" s="67"/>
      <c r="D71" s="67"/>
      <c r="E71" s="76"/>
      <c r="F71" s="76"/>
      <c r="G71" s="76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</row>
    <row r="72" spans="1:77" ht="15" customHeight="1">
      <c r="A72" s="67"/>
      <c r="B72" s="67"/>
      <c r="C72" s="67"/>
      <c r="D72" s="67"/>
      <c r="E72" s="76"/>
      <c r="F72" s="76"/>
      <c r="G72" s="76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</row>
    <row r="73" spans="1:77" ht="15" customHeight="1">
      <c r="A73" s="67"/>
      <c r="B73" s="67"/>
      <c r="C73" s="67"/>
      <c r="D73" s="67"/>
      <c r="E73" s="76"/>
      <c r="F73" s="76"/>
      <c r="G73" s="76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</row>
    <row r="74" spans="1:77" ht="15" customHeight="1">
      <c r="A74" s="67"/>
      <c r="B74" s="67"/>
      <c r="C74" s="67"/>
      <c r="D74" s="67"/>
      <c r="E74" s="76"/>
      <c r="F74" s="76"/>
      <c r="G74" s="76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</row>
    <row r="75" spans="1:77" ht="15" customHeight="1">
      <c r="A75" s="67"/>
      <c r="B75" s="67"/>
      <c r="C75" s="67"/>
      <c r="D75" s="67"/>
      <c r="E75" s="76"/>
      <c r="F75" s="76"/>
      <c r="G75" s="76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</row>
    <row r="76" spans="1:77" ht="15" customHeight="1">
      <c r="A76" s="67"/>
      <c r="B76" s="67"/>
      <c r="C76" s="67"/>
      <c r="D76" s="67"/>
      <c r="E76" s="76"/>
      <c r="F76" s="76"/>
      <c r="G76" s="76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</row>
    <row r="77" spans="1:77" ht="15" customHeight="1">
      <c r="A77" s="67"/>
      <c r="B77" s="67"/>
      <c r="C77" s="67"/>
      <c r="D77" s="67"/>
      <c r="E77" s="76"/>
      <c r="F77" s="76"/>
      <c r="G77" s="76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</row>
    <row r="78" spans="1:77" ht="15" customHeight="1">
      <c r="A78" s="67"/>
      <c r="B78" s="67"/>
      <c r="C78" s="67"/>
      <c r="D78" s="67"/>
      <c r="E78" s="76"/>
      <c r="F78" s="76"/>
      <c r="G78" s="76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</row>
    <row r="79" spans="1:77" ht="15" customHeight="1">
      <c r="A79" s="67"/>
      <c r="B79" s="67"/>
      <c r="C79" s="67"/>
      <c r="D79" s="67"/>
      <c r="E79" s="76"/>
      <c r="F79" s="76"/>
      <c r="G79" s="76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</row>
    <row r="80" spans="1:77" ht="15" customHeight="1">
      <c r="A80" s="67"/>
      <c r="B80" s="67"/>
      <c r="C80" s="67"/>
      <c r="D80" s="67"/>
      <c r="E80" s="76"/>
      <c r="F80" s="76"/>
      <c r="G80" s="76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</row>
    <row r="81" spans="1:77" ht="15" customHeight="1">
      <c r="A81" s="67"/>
      <c r="B81" s="67"/>
      <c r="C81" s="67"/>
      <c r="D81" s="67"/>
      <c r="E81" s="76"/>
      <c r="F81" s="76"/>
      <c r="G81" s="76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</row>
    <row r="82" spans="1:77" ht="15" customHeight="1">
      <c r="A82" s="67"/>
      <c r="B82" s="67"/>
      <c r="C82" s="67"/>
      <c r="D82" s="67"/>
      <c r="E82" s="76"/>
      <c r="F82" s="76"/>
      <c r="G82" s="76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</row>
    <row r="83" spans="1:77" ht="15" customHeight="1">
      <c r="A83" s="67"/>
      <c r="B83" s="67"/>
      <c r="C83" s="67"/>
      <c r="D83" s="67"/>
      <c r="E83" s="76"/>
      <c r="F83" s="76"/>
      <c r="G83" s="76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</row>
    <row r="84" spans="1:77" ht="15" customHeight="1">
      <c r="A84" s="67"/>
      <c r="B84" s="67"/>
      <c r="C84" s="67"/>
      <c r="D84" s="67"/>
      <c r="E84" s="76"/>
      <c r="F84" s="76"/>
      <c r="G84" s="76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</row>
    <row r="85" spans="1:77" ht="15" customHeight="1">
      <c r="A85" s="67"/>
      <c r="B85" s="67"/>
      <c r="C85" s="67"/>
      <c r="D85" s="67"/>
      <c r="E85" s="76"/>
      <c r="F85" s="76"/>
      <c r="G85" s="76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</row>
    <row r="86" spans="1:77" ht="15" customHeight="1">
      <c r="A86" s="67"/>
      <c r="B86" s="67"/>
      <c r="C86" s="67"/>
      <c r="D86" s="67"/>
      <c r="E86" s="76"/>
      <c r="F86" s="76"/>
      <c r="G86" s="76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</row>
    <row r="87" spans="1:77" ht="15" customHeight="1">
      <c r="A87" s="67"/>
      <c r="B87" s="67"/>
      <c r="C87" s="67"/>
      <c r="D87" s="67"/>
      <c r="E87" s="76"/>
      <c r="F87" s="76"/>
      <c r="G87" s="76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</row>
    <row r="88" spans="1:77" ht="15" customHeight="1">
      <c r="A88" s="67"/>
      <c r="B88" s="67"/>
      <c r="C88" s="67"/>
      <c r="D88" s="67"/>
      <c r="E88" s="76"/>
      <c r="F88" s="76"/>
      <c r="G88" s="76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</row>
    <row r="89" spans="1:77" ht="15" customHeight="1">
      <c r="A89" s="67"/>
      <c r="B89" s="67"/>
      <c r="C89" s="67"/>
      <c r="D89" s="67"/>
      <c r="E89" s="76"/>
      <c r="F89" s="76"/>
      <c r="G89" s="76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</row>
    <row r="90" spans="1:77" ht="15" customHeight="1">
      <c r="A90" s="67"/>
      <c r="B90" s="67"/>
      <c r="C90" s="67"/>
      <c r="D90" s="67"/>
      <c r="E90" s="76"/>
      <c r="F90" s="76"/>
      <c r="G90" s="76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</row>
    <row r="91" spans="1:77" ht="15" customHeight="1">
      <c r="A91" s="67"/>
      <c r="B91" s="67"/>
      <c r="C91" s="67"/>
      <c r="D91" s="67"/>
      <c r="E91" s="76"/>
      <c r="F91" s="76"/>
      <c r="G91" s="76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</row>
    <row r="92" spans="1:77" ht="15" customHeight="1">
      <c r="A92" s="67"/>
      <c r="B92" s="67"/>
      <c r="C92" s="67"/>
      <c r="D92" s="67"/>
      <c r="E92" s="76"/>
      <c r="F92" s="76"/>
      <c r="G92" s="76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</row>
    <row r="93" spans="1:77" ht="15" customHeight="1">
      <c r="A93" s="67"/>
      <c r="B93" s="67"/>
      <c r="C93" s="67"/>
      <c r="D93" s="67"/>
      <c r="E93" s="76"/>
      <c r="F93" s="76"/>
      <c r="G93" s="76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</row>
    <row r="94" spans="1:77" ht="15" customHeight="1">
      <c r="A94" s="67"/>
      <c r="B94" s="67"/>
      <c r="C94" s="67"/>
      <c r="D94" s="67"/>
      <c r="E94" s="76"/>
      <c r="F94" s="76"/>
      <c r="G94" s="76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</row>
    <row r="95" spans="1:77" ht="15" customHeight="1">
      <c r="A95" s="67"/>
      <c r="B95" s="67"/>
      <c r="C95" s="67"/>
      <c r="D95" s="67"/>
      <c r="E95" s="76"/>
      <c r="F95" s="76"/>
      <c r="G95" s="76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</row>
    <row r="96" spans="1:77" ht="15" customHeight="1">
      <c r="A96" s="67"/>
      <c r="B96" s="67"/>
      <c r="C96" s="67"/>
      <c r="D96" s="67"/>
      <c r="E96" s="76"/>
      <c r="F96" s="76"/>
      <c r="G96" s="76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</row>
    <row r="97" spans="1:77" ht="15" customHeight="1">
      <c r="A97" s="67"/>
      <c r="B97" s="67"/>
      <c r="C97" s="67"/>
      <c r="D97" s="67"/>
      <c r="E97" s="76"/>
      <c r="F97" s="76"/>
      <c r="G97" s="76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</row>
    <row r="98" spans="1:77" ht="15" customHeight="1">
      <c r="A98" s="67"/>
      <c r="B98" s="67"/>
      <c r="C98" s="67"/>
      <c r="D98" s="67"/>
      <c r="E98" s="76"/>
      <c r="F98" s="76"/>
      <c r="G98" s="76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</row>
    <row r="99" spans="1:77" ht="15" customHeight="1">
      <c r="A99" s="67"/>
      <c r="B99" s="67"/>
      <c r="C99" s="67"/>
      <c r="D99" s="67"/>
      <c r="E99" s="76"/>
      <c r="F99" s="76"/>
      <c r="G99" s="76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</row>
    <row r="100" spans="1:77" ht="15" customHeight="1">
      <c r="A100" s="67"/>
      <c r="B100" s="67"/>
      <c r="C100" s="67"/>
      <c r="D100" s="67"/>
      <c r="E100" s="76"/>
      <c r="F100" s="76"/>
      <c r="G100" s="76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</row>
    <row r="101" spans="1:77" ht="15" customHeight="1">
      <c r="A101" s="67"/>
      <c r="B101" s="67"/>
      <c r="C101" s="67"/>
      <c r="D101" s="67"/>
      <c r="E101" s="76"/>
      <c r="F101" s="76"/>
      <c r="G101" s="76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</row>
    <row r="102" spans="1:77" ht="15" customHeight="1">
      <c r="A102" s="67"/>
      <c r="B102" s="67"/>
      <c r="C102" s="67"/>
      <c r="D102" s="67"/>
      <c r="E102" s="76"/>
      <c r="F102" s="76"/>
      <c r="G102" s="76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</row>
    <row r="103" spans="1:77" ht="15" customHeight="1">
      <c r="A103" s="67"/>
      <c r="B103" s="67"/>
      <c r="C103" s="67"/>
      <c r="D103" s="67"/>
      <c r="E103" s="76"/>
      <c r="F103" s="76"/>
      <c r="G103" s="76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</row>
    <row r="104" spans="1:77" ht="15" customHeight="1">
      <c r="A104" s="67"/>
      <c r="B104" s="67"/>
      <c r="C104" s="67"/>
      <c r="D104" s="67"/>
      <c r="E104" s="76"/>
      <c r="F104" s="76"/>
      <c r="G104" s="76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</row>
    <row r="105" spans="1:77" ht="15" customHeight="1">
      <c r="A105" s="67"/>
      <c r="B105" s="67"/>
      <c r="C105" s="67"/>
      <c r="D105" s="67"/>
      <c r="E105" s="76"/>
      <c r="F105" s="76"/>
      <c r="G105" s="76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</row>
    <row r="106" spans="1:77" ht="15" customHeight="1">
      <c r="A106" s="67"/>
      <c r="B106" s="67"/>
      <c r="C106" s="67"/>
      <c r="D106" s="67"/>
      <c r="E106" s="76"/>
      <c r="F106" s="76"/>
      <c r="G106" s="76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</row>
    <row r="107" spans="1:77" ht="15" customHeight="1">
      <c r="A107" s="67"/>
      <c r="B107" s="67"/>
      <c r="C107" s="67"/>
      <c r="D107" s="67"/>
      <c r="E107" s="76"/>
      <c r="F107" s="76"/>
      <c r="G107" s="76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</row>
    <row r="108" spans="1:77" ht="15" customHeight="1">
      <c r="A108" s="67"/>
      <c r="B108" s="67"/>
      <c r="C108" s="67"/>
      <c r="D108" s="67"/>
      <c r="E108" s="76"/>
      <c r="F108" s="76"/>
      <c r="G108" s="76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</row>
    <row r="109" spans="1:77" ht="15" customHeight="1">
      <c r="A109" s="67"/>
      <c r="B109" s="67"/>
      <c r="C109" s="67"/>
      <c r="D109" s="67"/>
      <c r="E109" s="76"/>
      <c r="F109" s="76"/>
      <c r="G109" s="76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</row>
    <row r="110" spans="1:77" ht="15" customHeight="1">
      <c r="A110" s="67"/>
      <c r="B110" s="67"/>
      <c r="C110" s="67"/>
      <c r="D110" s="67"/>
      <c r="E110" s="76"/>
      <c r="F110" s="76"/>
      <c r="G110" s="76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</row>
    <row r="111" spans="1:77" ht="15" customHeight="1">
      <c r="A111" s="67"/>
      <c r="B111" s="67"/>
      <c r="C111" s="67"/>
      <c r="D111" s="67"/>
      <c r="E111" s="76"/>
      <c r="F111" s="76"/>
      <c r="G111" s="76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</row>
    <row r="112" spans="1:77" ht="15" customHeight="1">
      <c r="A112" s="67"/>
      <c r="B112" s="67"/>
      <c r="C112" s="67"/>
      <c r="D112" s="67"/>
      <c r="E112" s="76"/>
      <c r="F112" s="76"/>
      <c r="G112" s="76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</row>
    <row r="113" spans="1:77" ht="15" customHeight="1">
      <c r="A113" s="67"/>
      <c r="B113" s="67"/>
      <c r="C113" s="67"/>
      <c r="D113" s="67"/>
      <c r="E113" s="76"/>
      <c r="F113" s="76"/>
      <c r="G113" s="76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</row>
    <row r="114" spans="1:77" ht="15" customHeight="1">
      <c r="A114" s="67"/>
      <c r="B114" s="67"/>
      <c r="C114" s="67"/>
      <c r="D114" s="67"/>
      <c r="E114" s="76"/>
      <c r="F114" s="76"/>
      <c r="G114" s="76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</row>
    <row r="115" spans="1:77" ht="15" customHeight="1">
      <c r="A115" s="67"/>
      <c r="B115" s="67"/>
      <c r="C115" s="67"/>
      <c r="D115" s="67"/>
      <c r="E115" s="76"/>
      <c r="F115" s="76"/>
      <c r="G115" s="76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</row>
    <row r="116" spans="1:77" ht="15" customHeight="1">
      <c r="A116" s="67"/>
      <c r="B116" s="67"/>
      <c r="C116" s="67"/>
      <c r="D116" s="67"/>
      <c r="E116" s="76"/>
      <c r="F116" s="76"/>
      <c r="G116" s="76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</row>
    <row r="117" spans="1:77" ht="15" customHeight="1">
      <c r="A117" s="67"/>
      <c r="B117" s="67"/>
      <c r="C117" s="67"/>
      <c r="D117" s="67"/>
      <c r="E117" s="76"/>
      <c r="F117" s="76"/>
      <c r="G117" s="76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</row>
    <row r="118" spans="1:77" ht="15" customHeight="1">
      <c r="A118" s="67"/>
      <c r="B118" s="67"/>
      <c r="C118" s="67"/>
      <c r="D118" s="67"/>
      <c r="E118" s="76"/>
      <c r="F118" s="76"/>
      <c r="G118" s="76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</row>
    <row r="119" spans="1:77" ht="15" customHeight="1">
      <c r="A119" s="67"/>
      <c r="B119" s="67"/>
      <c r="C119" s="67"/>
      <c r="D119" s="67"/>
      <c r="E119" s="76"/>
      <c r="F119" s="76"/>
      <c r="G119" s="76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</row>
    <row r="120" spans="1:77" ht="15" customHeight="1">
      <c r="A120" s="67"/>
      <c r="B120" s="67"/>
      <c r="C120" s="67"/>
      <c r="D120" s="67"/>
      <c r="E120" s="76"/>
      <c r="F120" s="76"/>
      <c r="G120" s="76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</row>
    <row r="121" spans="1:77" ht="15" customHeight="1">
      <c r="A121" s="67"/>
      <c r="B121" s="67"/>
      <c r="C121" s="67"/>
      <c r="D121" s="67"/>
      <c r="E121" s="76"/>
      <c r="F121" s="76"/>
      <c r="G121" s="76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</row>
    <row r="122" spans="1:77" ht="15" customHeight="1">
      <c r="A122" s="67"/>
      <c r="B122" s="67"/>
      <c r="C122" s="67"/>
      <c r="D122" s="67"/>
      <c r="E122" s="76"/>
      <c r="F122" s="76"/>
      <c r="G122" s="76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67"/>
      <c r="BJ122" s="67"/>
      <c r="BK122" s="67"/>
      <c r="BL122" s="67"/>
      <c r="BM122" s="67"/>
      <c r="BN122" s="67"/>
      <c r="BO122" s="67"/>
      <c r="BP122" s="67"/>
      <c r="BQ122" s="67"/>
      <c r="BR122" s="67"/>
      <c r="BS122" s="67"/>
      <c r="BT122" s="67"/>
      <c r="BU122" s="67"/>
      <c r="BV122" s="67"/>
      <c r="BW122" s="67"/>
      <c r="BX122" s="67"/>
      <c r="BY122" s="67"/>
    </row>
    <row r="123" spans="1:77" ht="15" customHeight="1">
      <c r="A123" s="67"/>
      <c r="B123" s="67"/>
      <c r="C123" s="67"/>
      <c r="D123" s="67"/>
      <c r="E123" s="76"/>
      <c r="F123" s="76"/>
      <c r="G123" s="76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  <c r="BF123" s="67"/>
      <c r="BG123" s="67"/>
      <c r="BH123" s="67"/>
      <c r="BI123" s="67"/>
      <c r="BJ123" s="67"/>
      <c r="BK123" s="67"/>
      <c r="BL123" s="67"/>
      <c r="BM123" s="67"/>
      <c r="BN123" s="67"/>
      <c r="BO123" s="67"/>
      <c r="BP123" s="67"/>
      <c r="BQ123" s="67"/>
      <c r="BR123" s="67"/>
      <c r="BS123" s="67"/>
      <c r="BT123" s="67"/>
      <c r="BU123" s="67"/>
      <c r="BV123" s="67"/>
      <c r="BW123" s="67"/>
      <c r="BX123" s="67"/>
      <c r="BY123" s="67"/>
    </row>
    <row r="124" spans="1:77" ht="15" customHeight="1">
      <c r="A124" s="67"/>
      <c r="B124" s="67"/>
      <c r="C124" s="67"/>
      <c r="D124" s="67"/>
      <c r="E124" s="76"/>
      <c r="F124" s="76"/>
      <c r="G124" s="76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  <c r="BF124" s="67"/>
      <c r="BG124" s="67"/>
      <c r="BH124" s="67"/>
      <c r="BI124" s="67"/>
      <c r="BJ124" s="67"/>
      <c r="BK124" s="67"/>
      <c r="BL124" s="67"/>
      <c r="BM124" s="67"/>
      <c r="BN124" s="67"/>
      <c r="BO124" s="67"/>
      <c r="BP124" s="67"/>
      <c r="BQ124" s="67"/>
      <c r="BR124" s="67"/>
      <c r="BS124" s="67"/>
      <c r="BT124" s="67"/>
      <c r="BU124" s="67"/>
      <c r="BV124" s="67"/>
      <c r="BW124" s="67"/>
      <c r="BX124" s="67"/>
      <c r="BY124" s="67"/>
    </row>
    <row r="125" spans="1:77" ht="15" customHeight="1">
      <c r="A125" s="67"/>
      <c r="B125" s="67"/>
      <c r="C125" s="67"/>
      <c r="D125" s="67"/>
      <c r="E125" s="76"/>
      <c r="F125" s="76"/>
      <c r="G125" s="76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  <c r="BF125" s="67"/>
      <c r="BG125" s="67"/>
      <c r="BH125" s="67"/>
      <c r="BI125" s="67"/>
      <c r="BJ125" s="67"/>
      <c r="BK125" s="67"/>
      <c r="BL125" s="67"/>
      <c r="BM125" s="67"/>
      <c r="BN125" s="67"/>
      <c r="BO125" s="67"/>
      <c r="BP125" s="67"/>
      <c r="BQ125" s="67"/>
      <c r="BR125" s="67"/>
      <c r="BS125" s="67"/>
      <c r="BT125" s="67"/>
      <c r="BU125" s="67"/>
      <c r="BV125" s="67"/>
      <c r="BW125" s="67"/>
      <c r="BX125" s="67"/>
      <c r="BY125" s="67"/>
    </row>
    <row r="126" spans="1:77" ht="15" customHeight="1">
      <c r="A126" s="67"/>
      <c r="B126" s="67"/>
      <c r="C126" s="67"/>
      <c r="D126" s="67"/>
      <c r="E126" s="76"/>
      <c r="F126" s="76"/>
      <c r="G126" s="76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  <c r="BF126" s="67"/>
      <c r="BG126" s="67"/>
      <c r="BH126" s="67"/>
      <c r="BI126" s="67"/>
      <c r="BJ126" s="67"/>
      <c r="BK126" s="67"/>
      <c r="BL126" s="67"/>
      <c r="BM126" s="67"/>
      <c r="BN126" s="67"/>
      <c r="BO126" s="67"/>
      <c r="BP126" s="67"/>
      <c r="BQ126" s="67"/>
      <c r="BR126" s="67"/>
      <c r="BS126" s="67"/>
      <c r="BT126" s="67"/>
      <c r="BU126" s="67"/>
      <c r="BV126" s="67"/>
      <c r="BW126" s="67"/>
      <c r="BX126" s="67"/>
      <c r="BY126" s="67"/>
    </row>
    <row r="127" spans="1:77" ht="15" customHeight="1">
      <c r="A127" s="67"/>
      <c r="B127" s="67"/>
      <c r="C127" s="67"/>
      <c r="D127" s="67"/>
      <c r="E127" s="76"/>
      <c r="F127" s="76"/>
      <c r="G127" s="7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  <c r="BF127" s="67"/>
      <c r="BG127" s="67"/>
      <c r="BH127" s="67"/>
      <c r="BI127" s="67"/>
      <c r="BJ127" s="67"/>
      <c r="BK127" s="67"/>
      <c r="BL127" s="67"/>
      <c r="BM127" s="67"/>
      <c r="BN127" s="67"/>
      <c r="BO127" s="67"/>
      <c r="BP127" s="67"/>
      <c r="BQ127" s="67"/>
      <c r="BR127" s="67"/>
      <c r="BS127" s="67"/>
      <c r="BT127" s="67"/>
      <c r="BU127" s="67"/>
      <c r="BV127" s="67"/>
      <c r="BW127" s="67"/>
      <c r="BX127" s="67"/>
      <c r="BY127" s="67"/>
    </row>
    <row r="128" spans="1:77" ht="15" customHeight="1">
      <c r="A128" s="67"/>
      <c r="B128" s="67"/>
      <c r="C128" s="67"/>
      <c r="D128" s="67"/>
      <c r="E128" s="76"/>
      <c r="F128" s="76"/>
      <c r="G128" s="76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  <c r="BJ128" s="67"/>
      <c r="BK128" s="67"/>
      <c r="BL128" s="67"/>
      <c r="BM128" s="67"/>
      <c r="BN128" s="67"/>
      <c r="BO128" s="67"/>
      <c r="BP128" s="67"/>
      <c r="BQ128" s="67"/>
      <c r="BR128" s="67"/>
      <c r="BS128" s="67"/>
      <c r="BT128" s="67"/>
      <c r="BU128" s="67"/>
      <c r="BV128" s="67"/>
      <c r="BW128" s="67"/>
      <c r="BX128" s="67"/>
      <c r="BY128" s="67"/>
    </row>
    <row r="129" spans="1:77" ht="15" customHeight="1">
      <c r="A129" s="67"/>
      <c r="B129" s="67"/>
      <c r="C129" s="67"/>
      <c r="D129" s="67"/>
      <c r="E129" s="76"/>
      <c r="F129" s="76"/>
      <c r="G129" s="76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  <c r="BF129" s="67"/>
      <c r="BG129" s="67"/>
      <c r="BH129" s="67"/>
      <c r="BI129" s="67"/>
      <c r="BJ129" s="67"/>
      <c r="BK129" s="67"/>
      <c r="BL129" s="67"/>
      <c r="BM129" s="67"/>
      <c r="BN129" s="67"/>
      <c r="BO129" s="67"/>
      <c r="BP129" s="67"/>
      <c r="BQ129" s="67"/>
      <c r="BR129" s="67"/>
      <c r="BS129" s="67"/>
      <c r="BT129" s="67"/>
      <c r="BU129" s="67"/>
      <c r="BV129" s="67"/>
      <c r="BW129" s="67"/>
      <c r="BX129" s="67"/>
      <c r="BY129" s="67"/>
    </row>
    <row r="130" spans="1:77" ht="15" customHeight="1">
      <c r="A130" s="67"/>
      <c r="B130" s="67"/>
      <c r="C130" s="67"/>
      <c r="D130" s="67"/>
      <c r="E130" s="76"/>
      <c r="F130" s="76"/>
      <c r="G130" s="76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  <c r="BF130" s="67"/>
      <c r="BG130" s="67"/>
      <c r="BH130" s="67"/>
      <c r="BI130" s="67"/>
      <c r="BJ130" s="67"/>
      <c r="BK130" s="67"/>
      <c r="BL130" s="67"/>
      <c r="BM130" s="67"/>
      <c r="BN130" s="67"/>
      <c r="BO130" s="67"/>
      <c r="BP130" s="67"/>
      <c r="BQ130" s="67"/>
      <c r="BR130" s="67"/>
      <c r="BS130" s="67"/>
      <c r="BT130" s="67"/>
      <c r="BU130" s="67"/>
      <c r="BV130" s="67"/>
      <c r="BW130" s="67"/>
      <c r="BX130" s="67"/>
      <c r="BY130" s="67"/>
    </row>
    <row r="131" spans="1:77" ht="15" customHeight="1">
      <c r="A131" s="67"/>
      <c r="B131" s="67"/>
      <c r="C131" s="67"/>
      <c r="D131" s="67"/>
      <c r="E131" s="76"/>
      <c r="F131" s="76"/>
      <c r="G131" s="76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  <c r="BR131" s="67"/>
      <c r="BS131" s="67"/>
      <c r="BT131" s="67"/>
      <c r="BU131" s="67"/>
      <c r="BV131" s="67"/>
      <c r="BW131" s="67"/>
      <c r="BX131" s="67"/>
      <c r="BY131" s="67"/>
    </row>
    <row r="132" spans="1:77" ht="15" customHeight="1">
      <c r="A132" s="67"/>
      <c r="B132" s="67"/>
      <c r="C132" s="67"/>
      <c r="D132" s="67"/>
      <c r="E132" s="76"/>
      <c r="F132" s="76"/>
      <c r="G132" s="76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  <c r="BF132" s="67"/>
      <c r="BG132" s="67"/>
      <c r="BH132" s="67"/>
      <c r="BI132" s="67"/>
      <c r="BJ132" s="67"/>
      <c r="BK132" s="67"/>
      <c r="BL132" s="67"/>
      <c r="BM132" s="67"/>
      <c r="BN132" s="67"/>
      <c r="BO132" s="67"/>
      <c r="BP132" s="67"/>
      <c r="BQ132" s="67"/>
      <c r="BR132" s="67"/>
      <c r="BS132" s="67"/>
      <c r="BT132" s="67"/>
      <c r="BU132" s="67"/>
      <c r="BV132" s="67"/>
      <c r="BW132" s="67"/>
      <c r="BX132" s="67"/>
      <c r="BY132" s="67"/>
    </row>
    <row r="133" spans="1:77" ht="15" customHeight="1">
      <c r="A133" s="67"/>
      <c r="B133" s="67"/>
      <c r="C133" s="67"/>
      <c r="D133" s="67"/>
      <c r="E133" s="76"/>
      <c r="F133" s="76"/>
      <c r="G133" s="76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  <c r="BF133" s="67"/>
      <c r="BG133" s="67"/>
      <c r="BH133" s="67"/>
      <c r="BI133" s="67"/>
      <c r="BJ133" s="67"/>
      <c r="BK133" s="67"/>
      <c r="BL133" s="67"/>
      <c r="BM133" s="67"/>
      <c r="BN133" s="67"/>
      <c r="BO133" s="67"/>
      <c r="BP133" s="67"/>
      <c r="BQ133" s="67"/>
      <c r="BR133" s="67"/>
      <c r="BS133" s="67"/>
      <c r="BT133" s="67"/>
      <c r="BU133" s="67"/>
      <c r="BV133" s="67"/>
      <c r="BW133" s="67"/>
      <c r="BX133" s="67"/>
      <c r="BY133" s="67"/>
    </row>
    <row r="134" spans="1:77" ht="15" customHeight="1">
      <c r="A134" s="67"/>
      <c r="B134" s="67"/>
      <c r="C134" s="67"/>
      <c r="D134" s="67"/>
      <c r="E134" s="76"/>
      <c r="F134" s="76"/>
      <c r="G134" s="76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  <c r="BF134" s="67"/>
      <c r="BG134" s="67"/>
      <c r="BH134" s="67"/>
      <c r="BI134" s="67"/>
      <c r="BJ134" s="67"/>
      <c r="BK134" s="67"/>
      <c r="BL134" s="67"/>
      <c r="BM134" s="67"/>
      <c r="BN134" s="67"/>
      <c r="BO134" s="67"/>
      <c r="BP134" s="67"/>
      <c r="BQ134" s="67"/>
      <c r="BR134" s="67"/>
      <c r="BS134" s="67"/>
      <c r="BT134" s="67"/>
      <c r="BU134" s="67"/>
      <c r="BV134" s="67"/>
      <c r="BW134" s="67"/>
      <c r="BX134" s="67"/>
      <c r="BY134" s="67"/>
    </row>
    <row r="135" spans="1:77" ht="15" customHeight="1">
      <c r="A135" s="67"/>
      <c r="B135" s="67"/>
      <c r="C135" s="67"/>
      <c r="D135" s="67"/>
      <c r="E135" s="76"/>
      <c r="F135" s="76"/>
      <c r="G135" s="76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  <c r="BF135" s="67"/>
      <c r="BG135" s="67"/>
      <c r="BH135" s="67"/>
      <c r="BI135" s="67"/>
      <c r="BJ135" s="67"/>
      <c r="BK135" s="67"/>
      <c r="BL135" s="67"/>
      <c r="BM135" s="67"/>
      <c r="BN135" s="67"/>
      <c r="BO135" s="67"/>
      <c r="BP135" s="67"/>
      <c r="BQ135" s="67"/>
      <c r="BR135" s="67"/>
      <c r="BS135" s="67"/>
      <c r="BT135" s="67"/>
      <c r="BU135" s="67"/>
      <c r="BV135" s="67"/>
      <c r="BW135" s="67"/>
      <c r="BX135" s="67"/>
      <c r="BY135" s="67"/>
    </row>
    <row r="136" spans="1:77" ht="15" customHeight="1">
      <c r="A136" s="67"/>
      <c r="B136" s="67"/>
      <c r="C136" s="67"/>
      <c r="D136" s="67"/>
      <c r="E136" s="76"/>
      <c r="F136" s="76"/>
      <c r="G136" s="76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  <c r="BF136" s="67"/>
      <c r="BG136" s="67"/>
      <c r="BH136" s="67"/>
      <c r="BI136" s="67"/>
      <c r="BJ136" s="67"/>
      <c r="BK136" s="67"/>
      <c r="BL136" s="67"/>
      <c r="BM136" s="67"/>
      <c r="BN136" s="67"/>
      <c r="BO136" s="67"/>
      <c r="BP136" s="67"/>
      <c r="BQ136" s="67"/>
      <c r="BR136" s="67"/>
      <c r="BS136" s="67"/>
      <c r="BT136" s="67"/>
      <c r="BU136" s="67"/>
      <c r="BV136" s="67"/>
      <c r="BW136" s="67"/>
      <c r="BX136" s="67"/>
      <c r="BY136" s="67"/>
    </row>
    <row r="137" spans="1:77" ht="15" customHeight="1">
      <c r="A137" s="67"/>
      <c r="B137" s="67"/>
      <c r="C137" s="67"/>
      <c r="D137" s="67"/>
      <c r="E137" s="76"/>
      <c r="F137" s="76"/>
      <c r="G137" s="76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  <c r="BF137" s="67"/>
      <c r="BG137" s="67"/>
      <c r="BH137" s="67"/>
      <c r="BI137" s="67"/>
      <c r="BJ137" s="67"/>
      <c r="BK137" s="67"/>
      <c r="BL137" s="67"/>
      <c r="BM137" s="67"/>
      <c r="BN137" s="67"/>
      <c r="BO137" s="67"/>
      <c r="BP137" s="67"/>
      <c r="BQ137" s="67"/>
      <c r="BR137" s="67"/>
      <c r="BS137" s="67"/>
      <c r="BT137" s="67"/>
      <c r="BU137" s="67"/>
      <c r="BV137" s="67"/>
      <c r="BW137" s="67"/>
      <c r="BX137" s="67"/>
      <c r="BY137" s="67"/>
    </row>
    <row r="138" spans="1:77" ht="15" customHeight="1">
      <c r="A138" s="67"/>
      <c r="B138" s="67"/>
      <c r="C138" s="67"/>
      <c r="D138" s="67"/>
      <c r="E138" s="76"/>
      <c r="F138" s="76"/>
      <c r="G138" s="76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  <c r="BF138" s="67"/>
      <c r="BG138" s="67"/>
      <c r="BH138" s="67"/>
      <c r="BI138" s="67"/>
      <c r="BJ138" s="67"/>
      <c r="BK138" s="67"/>
      <c r="BL138" s="67"/>
      <c r="BM138" s="67"/>
      <c r="BN138" s="67"/>
      <c r="BO138" s="67"/>
      <c r="BP138" s="67"/>
      <c r="BQ138" s="67"/>
      <c r="BR138" s="67"/>
      <c r="BS138" s="67"/>
      <c r="BT138" s="67"/>
      <c r="BU138" s="67"/>
      <c r="BV138" s="67"/>
      <c r="BW138" s="67"/>
      <c r="BX138" s="67"/>
      <c r="BY138" s="67"/>
    </row>
    <row r="139" spans="1:77" ht="15" customHeight="1">
      <c r="A139" s="67"/>
      <c r="B139" s="67"/>
      <c r="C139" s="67"/>
      <c r="D139" s="67"/>
      <c r="E139" s="76"/>
      <c r="F139" s="76"/>
      <c r="G139" s="76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  <c r="BF139" s="67"/>
      <c r="BG139" s="67"/>
      <c r="BH139" s="67"/>
      <c r="BI139" s="67"/>
      <c r="BJ139" s="67"/>
      <c r="BK139" s="67"/>
      <c r="BL139" s="67"/>
      <c r="BM139" s="67"/>
      <c r="BN139" s="67"/>
      <c r="BO139" s="67"/>
      <c r="BP139" s="67"/>
      <c r="BQ139" s="67"/>
      <c r="BR139" s="67"/>
      <c r="BS139" s="67"/>
      <c r="BT139" s="67"/>
      <c r="BU139" s="67"/>
      <c r="BV139" s="67"/>
      <c r="BW139" s="67"/>
      <c r="BX139" s="67"/>
      <c r="BY139" s="67"/>
    </row>
    <row r="140" spans="1:77" ht="15" customHeight="1">
      <c r="A140" s="67"/>
      <c r="B140" s="67"/>
      <c r="C140" s="67"/>
      <c r="D140" s="67"/>
      <c r="E140" s="76"/>
      <c r="F140" s="76"/>
      <c r="G140" s="76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  <c r="BF140" s="67"/>
      <c r="BG140" s="67"/>
      <c r="BH140" s="67"/>
      <c r="BI140" s="67"/>
      <c r="BJ140" s="67"/>
      <c r="BK140" s="67"/>
      <c r="BL140" s="67"/>
      <c r="BM140" s="67"/>
      <c r="BN140" s="67"/>
      <c r="BO140" s="67"/>
      <c r="BP140" s="67"/>
      <c r="BQ140" s="67"/>
      <c r="BR140" s="67"/>
      <c r="BS140" s="67"/>
      <c r="BT140" s="67"/>
      <c r="BU140" s="67"/>
      <c r="BV140" s="67"/>
      <c r="BW140" s="67"/>
      <c r="BX140" s="67"/>
      <c r="BY140" s="67"/>
    </row>
    <row r="141" spans="1:77" ht="15" customHeight="1">
      <c r="A141" s="67"/>
      <c r="B141" s="67"/>
      <c r="C141" s="67"/>
      <c r="D141" s="67"/>
      <c r="E141" s="76"/>
      <c r="F141" s="76"/>
      <c r="G141" s="76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  <c r="BF141" s="67"/>
      <c r="BG141" s="67"/>
      <c r="BH141" s="67"/>
      <c r="BI141" s="67"/>
      <c r="BJ141" s="67"/>
      <c r="BK141" s="67"/>
      <c r="BL141" s="67"/>
      <c r="BM141" s="67"/>
      <c r="BN141" s="67"/>
      <c r="BO141" s="67"/>
      <c r="BP141" s="67"/>
      <c r="BQ141" s="67"/>
      <c r="BR141" s="67"/>
      <c r="BS141" s="67"/>
      <c r="BT141" s="67"/>
      <c r="BU141" s="67"/>
      <c r="BV141" s="67"/>
      <c r="BW141" s="67"/>
      <c r="BX141" s="67"/>
      <c r="BY141" s="67"/>
    </row>
    <row r="142" spans="1:77" ht="15" customHeight="1">
      <c r="A142" s="67"/>
      <c r="B142" s="67"/>
      <c r="C142" s="67"/>
      <c r="D142" s="67"/>
      <c r="E142" s="76"/>
      <c r="F142" s="76"/>
      <c r="G142" s="76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7"/>
      <c r="BG142" s="67"/>
      <c r="BH142" s="67"/>
      <c r="BI142" s="67"/>
      <c r="BJ142" s="67"/>
      <c r="BK142" s="67"/>
      <c r="BL142" s="67"/>
      <c r="BM142" s="67"/>
      <c r="BN142" s="67"/>
      <c r="BO142" s="67"/>
      <c r="BP142" s="67"/>
      <c r="BQ142" s="67"/>
      <c r="BR142" s="67"/>
      <c r="BS142" s="67"/>
      <c r="BT142" s="67"/>
      <c r="BU142" s="67"/>
      <c r="BV142" s="67"/>
      <c r="BW142" s="67"/>
      <c r="BX142" s="67"/>
      <c r="BY142" s="67"/>
    </row>
    <row r="143" spans="1:77" ht="15" customHeight="1">
      <c r="A143" s="67"/>
      <c r="B143" s="67"/>
      <c r="C143" s="67"/>
      <c r="D143" s="67"/>
      <c r="E143" s="76"/>
      <c r="F143" s="76"/>
      <c r="G143" s="76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  <c r="BF143" s="67"/>
      <c r="BG143" s="67"/>
      <c r="BH143" s="67"/>
      <c r="BI143" s="67"/>
      <c r="BJ143" s="67"/>
      <c r="BK143" s="67"/>
      <c r="BL143" s="67"/>
      <c r="BM143" s="67"/>
      <c r="BN143" s="67"/>
      <c r="BO143" s="67"/>
      <c r="BP143" s="67"/>
      <c r="BQ143" s="67"/>
      <c r="BR143" s="67"/>
      <c r="BS143" s="67"/>
      <c r="BT143" s="67"/>
      <c r="BU143" s="67"/>
      <c r="BV143" s="67"/>
      <c r="BW143" s="67"/>
      <c r="BX143" s="67"/>
      <c r="BY143" s="67"/>
    </row>
    <row r="144" spans="1:77" ht="15" customHeight="1">
      <c r="A144" s="67"/>
      <c r="B144" s="67"/>
      <c r="C144" s="67"/>
      <c r="D144" s="67"/>
      <c r="E144" s="76"/>
      <c r="F144" s="76"/>
      <c r="G144" s="76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  <c r="BF144" s="67"/>
      <c r="BG144" s="67"/>
      <c r="BH144" s="67"/>
      <c r="BI144" s="67"/>
      <c r="BJ144" s="67"/>
      <c r="BK144" s="67"/>
      <c r="BL144" s="67"/>
      <c r="BM144" s="67"/>
      <c r="BN144" s="67"/>
      <c r="BO144" s="67"/>
      <c r="BP144" s="67"/>
      <c r="BQ144" s="67"/>
      <c r="BR144" s="67"/>
      <c r="BS144" s="67"/>
      <c r="BT144" s="67"/>
      <c r="BU144" s="67"/>
      <c r="BV144" s="67"/>
      <c r="BW144" s="67"/>
      <c r="BX144" s="67"/>
      <c r="BY144" s="67"/>
    </row>
    <row r="145" spans="1:77" ht="15" customHeight="1">
      <c r="A145" s="67"/>
      <c r="B145" s="67"/>
      <c r="C145" s="67"/>
      <c r="D145" s="67"/>
      <c r="E145" s="76"/>
      <c r="F145" s="76"/>
      <c r="G145" s="76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  <c r="BF145" s="67"/>
      <c r="BG145" s="67"/>
      <c r="BH145" s="67"/>
      <c r="BI145" s="67"/>
      <c r="BJ145" s="67"/>
      <c r="BK145" s="67"/>
      <c r="BL145" s="67"/>
      <c r="BM145" s="67"/>
      <c r="BN145" s="67"/>
      <c r="BO145" s="67"/>
      <c r="BP145" s="67"/>
      <c r="BQ145" s="67"/>
      <c r="BR145" s="67"/>
      <c r="BS145" s="67"/>
      <c r="BT145" s="67"/>
      <c r="BU145" s="67"/>
      <c r="BV145" s="67"/>
      <c r="BW145" s="67"/>
      <c r="BX145" s="67"/>
      <c r="BY145" s="67"/>
    </row>
    <row r="146" spans="1:77" ht="15" customHeight="1">
      <c r="A146" s="67"/>
      <c r="B146" s="67"/>
      <c r="C146" s="67"/>
      <c r="D146" s="67"/>
      <c r="E146" s="76"/>
      <c r="F146" s="76"/>
      <c r="G146" s="76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  <c r="BF146" s="67"/>
      <c r="BG146" s="67"/>
      <c r="BH146" s="67"/>
      <c r="BI146" s="67"/>
      <c r="BJ146" s="67"/>
      <c r="BK146" s="67"/>
      <c r="BL146" s="67"/>
      <c r="BM146" s="67"/>
      <c r="BN146" s="67"/>
      <c r="BO146" s="67"/>
      <c r="BP146" s="67"/>
      <c r="BQ146" s="67"/>
      <c r="BR146" s="67"/>
      <c r="BS146" s="67"/>
      <c r="BT146" s="67"/>
      <c r="BU146" s="67"/>
      <c r="BV146" s="67"/>
      <c r="BW146" s="67"/>
      <c r="BX146" s="67"/>
      <c r="BY146" s="67"/>
    </row>
    <row r="147" spans="1:77" ht="15" customHeight="1">
      <c r="A147" s="67"/>
      <c r="B147" s="67"/>
      <c r="C147" s="67"/>
      <c r="D147" s="67"/>
      <c r="E147" s="76"/>
      <c r="F147" s="76"/>
      <c r="G147" s="76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  <c r="BF147" s="67"/>
      <c r="BG147" s="67"/>
      <c r="BH147" s="67"/>
      <c r="BI147" s="67"/>
      <c r="BJ147" s="67"/>
      <c r="BK147" s="67"/>
      <c r="BL147" s="67"/>
      <c r="BM147" s="67"/>
      <c r="BN147" s="67"/>
      <c r="BO147" s="67"/>
      <c r="BP147" s="67"/>
      <c r="BQ147" s="67"/>
      <c r="BR147" s="67"/>
      <c r="BS147" s="67"/>
      <c r="BT147" s="67"/>
      <c r="BU147" s="67"/>
      <c r="BV147" s="67"/>
      <c r="BW147" s="67"/>
      <c r="BX147" s="67"/>
      <c r="BY147" s="67"/>
    </row>
    <row r="148" spans="1:77" ht="15" customHeight="1">
      <c r="A148" s="67"/>
      <c r="B148" s="67"/>
      <c r="C148" s="67"/>
      <c r="D148" s="67"/>
      <c r="E148" s="76"/>
      <c r="F148" s="76"/>
      <c r="G148" s="76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  <c r="BF148" s="67"/>
      <c r="BG148" s="67"/>
      <c r="BH148" s="67"/>
      <c r="BI148" s="67"/>
      <c r="BJ148" s="67"/>
      <c r="BK148" s="67"/>
      <c r="BL148" s="67"/>
      <c r="BM148" s="67"/>
      <c r="BN148" s="67"/>
      <c r="BO148" s="67"/>
      <c r="BP148" s="67"/>
      <c r="BQ148" s="67"/>
      <c r="BR148" s="67"/>
      <c r="BS148" s="67"/>
      <c r="BT148" s="67"/>
      <c r="BU148" s="67"/>
      <c r="BV148" s="67"/>
      <c r="BW148" s="67"/>
      <c r="BX148" s="67"/>
      <c r="BY148" s="67"/>
    </row>
    <row r="149" spans="1:77" ht="15" customHeight="1">
      <c r="A149" s="67"/>
      <c r="B149" s="67"/>
      <c r="C149" s="67"/>
      <c r="D149" s="67"/>
      <c r="E149" s="76"/>
      <c r="F149" s="76"/>
      <c r="G149" s="76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  <c r="BF149" s="67"/>
      <c r="BG149" s="67"/>
      <c r="BH149" s="67"/>
      <c r="BI149" s="67"/>
      <c r="BJ149" s="67"/>
      <c r="BK149" s="67"/>
      <c r="BL149" s="67"/>
      <c r="BM149" s="67"/>
      <c r="BN149" s="67"/>
      <c r="BO149" s="67"/>
      <c r="BP149" s="67"/>
      <c r="BQ149" s="67"/>
      <c r="BR149" s="67"/>
      <c r="BS149" s="67"/>
      <c r="BT149" s="67"/>
      <c r="BU149" s="67"/>
      <c r="BV149" s="67"/>
      <c r="BW149" s="67"/>
      <c r="BX149" s="67"/>
      <c r="BY149" s="67"/>
    </row>
    <row r="150" spans="1:77" ht="15" customHeight="1">
      <c r="A150" s="67"/>
      <c r="B150" s="67"/>
      <c r="C150" s="67"/>
      <c r="D150" s="67"/>
      <c r="E150" s="76"/>
      <c r="F150" s="76"/>
      <c r="G150" s="76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  <c r="BF150" s="67"/>
      <c r="BG150" s="67"/>
      <c r="BH150" s="67"/>
      <c r="BI150" s="67"/>
      <c r="BJ150" s="67"/>
      <c r="BK150" s="67"/>
      <c r="BL150" s="67"/>
      <c r="BM150" s="67"/>
      <c r="BN150" s="67"/>
      <c r="BO150" s="67"/>
      <c r="BP150" s="67"/>
      <c r="BQ150" s="67"/>
      <c r="BR150" s="67"/>
      <c r="BS150" s="67"/>
      <c r="BT150" s="67"/>
      <c r="BU150" s="67"/>
      <c r="BV150" s="67"/>
      <c r="BW150" s="67"/>
      <c r="BX150" s="67"/>
      <c r="BY150" s="67"/>
    </row>
    <row r="151" spans="1:77" ht="15" customHeight="1">
      <c r="A151" s="67"/>
      <c r="B151" s="67"/>
      <c r="C151" s="67"/>
      <c r="D151" s="67"/>
      <c r="E151" s="76"/>
      <c r="F151" s="76"/>
      <c r="G151" s="76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  <c r="BF151" s="67"/>
      <c r="BG151" s="67"/>
      <c r="BH151" s="67"/>
      <c r="BI151" s="67"/>
      <c r="BJ151" s="67"/>
      <c r="BK151" s="67"/>
      <c r="BL151" s="67"/>
      <c r="BM151" s="67"/>
      <c r="BN151" s="67"/>
      <c r="BO151" s="67"/>
      <c r="BP151" s="67"/>
      <c r="BQ151" s="67"/>
      <c r="BR151" s="67"/>
      <c r="BS151" s="67"/>
      <c r="BT151" s="67"/>
      <c r="BU151" s="67"/>
      <c r="BV151" s="67"/>
      <c r="BW151" s="67"/>
      <c r="BX151" s="67"/>
      <c r="BY151" s="67"/>
    </row>
    <row r="152" spans="1:77" ht="15" customHeight="1">
      <c r="A152" s="67"/>
      <c r="B152" s="67"/>
      <c r="C152" s="67"/>
      <c r="D152" s="67"/>
      <c r="E152" s="76"/>
      <c r="F152" s="76"/>
      <c r="G152" s="76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</row>
    <row r="153" spans="1:77" ht="15" customHeight="1">
      <c r="A153" s="67"/>
      <c r="B153" s="67"/>
      <c r="C153" s="67"/>
      <c r="D153" s="67"/>
      <c r="E153" s="76"/>
      <c r="F153" s="76"/>
      <c r="G153" s="76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  <c r="BF153" s="67"/>
      <c r="BG153" s="67"/>
      <c r="BH153" s="67"/>
      <c r="BI153" s="67"/>
      <c r="BJ153" s="67"/>
      <c r="BK153" s="67"/>
      <c r="BL153" s="67"/>
      <c r="BM153" s="67"/>
      <c r="BN153" s="67"/>
      <c r="BO153" s="67"/>
      <c r="BP153" s="67"/>
      <c r="BQ153" s="67"/>
      <c r="BR153" s="67"/>
      <c r="BS153" s="67"/>
      <c r="BT153" s="67"/>
      <c r="BU153" s="67"/>
      <c r="BV153" s="67"/>
      <c r="BW153" s="67"/>
      <c r="BX153" s="67"/>
      <c r="BY153" s="67"/>
    </row>
    <row r="154" spans="1:77" ht="15" customHeight="1">
      <c r="A154" s="67"/>
      <c r="B154" s="67"/>
      <c r="C154" s="67"/>
      <c r="D154" s="67"/>
      <c r="E154" s="76"/>
      <c r="F154" s="76"/>
      <c r="G154" s="76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  <c r="BF154" s="67"/>
      <c r="BG154" s="67"/>
      <c r="BH154" s="67"/>
      <c r="BI154" s="67"/>
      <c r="BJ154" s="67"/>
      <c r="BK154" s="67"/>
      <c r="BL154" s="67"/>
      <c r="BM154" s="67"/>
      <c r="BN154" s="67"/>
      <c r="BO154" s="67"/>
      <c r="BP154" s="67"/>
      <c r="BQ154" s="67"/>
      <c r="BR154" s="67"/>
      <c r="BS154" s="67"/>
      <c r="BT154" s="67"/>
      <c r="BU154" s="67"/>
      <c r="BV154" s="67"/>
      <c r="BW154" s="67"/>
      <c r="BX154" s="67"/>
      <c r="BY154" s="67"/>
    </row>
    <row r="155" spans="1:77" ht="15" customHeight="1">
      <c r="A155" s="67"/>
      <c r="B155" s="67"/>
      <c r="C155" s="67"/>
      <c r="D155" s="67"/>
      <c r="E155" s="76"/>
      <c r="F155" s="76"/>
      <c r="G155" s="76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  <c r="BF155" s="67"/>
      <c r="BG155" s="67"/>
      <c r="BH155" s="67"/>
      <c r="BI155" s="67"/>
      <c r="BJ155" s="67"/>
      <c r="BK155" s="67"/>
      <c r="BL155" s="67"/>
      <c r="BM155" s="67"/>
      <c r="BN155" s="67"/>
      <c r="BO155" s="67"/>
      <c r="BP155" s="67"/>
      <c r="BQ155" s="67"/>
      <c r="BR155" s="67"/>
      <c r="BS155" s="67"/>
      <c r="BT155" s="67"/>
      <c r="BU155" s="67"/>
      <c r="BV155" s="67"/>
      <c r="BW155" s="67"/>
      <c r="BX155" s="67"/>
      <c r="BY155" s="67"/>
    </row>
    <row r="156" spans="1:77" ht="15" customHeight="1">
      <c r="A156" s="67"/>
      <c r="B156" s="67"/>
      <c r="C156" s="67"/>
      <c r="D156" s="67"/>
      <c r="E156" s="76"/>
      <c r="F156" s="76"/>
      <c r="G156" s="76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  <c r="BF156" s="67"/>
      <c r="BG156" s="67"/>
      <c r="BH156" s="67"/>
      <c r="BI156" s="67"/>
      <c r="BJ156" s="67"/>
      <c r="BK156" s="67"/>
      <c r="BL156" s="67"/>
      <c r="BM156" s="67"/>
      <c r="BN156" s="67"/>
      <c r="BO156" s="67"/>
      <c r="BP156" s="67"/>
      <c r="BQ156" s="67"/>
      <c r="BR156" s="67"/>
      <c r="BS156" s="67"/>
      <c r="BT156" s="67"/>
      <c r="BU156" s="67"/>
      <c r="BV156" s="67"/>
      <c r="BW156" s="67"/>
      <c r="BX156" s="67"/>
      <c r="BY156" s="67"/>
    </row>
    <row r="157" spans="1:77" ht="15" customHeight="1">
      <c r="A157" s="67"/>
      <c r="B157" s="67"/>
      <c r="C157" s="67"/>
      <c r="D157" s="67"/>
      <c r="E157" s="76"/>
      <c r="F157" s="76"/>
      <c r="G157" s="76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  <c r="BF157" s="67"/>
      <c r="BG157" s="67"/>
      <c r="BH157" s="67"/>
      <c r="BI157" s="67"/>
      <c r="BJ157" s="67"/>
      <c r="BK157" s="67"/>
      <c r="BL157" s="67"/>
      <c r="BM157" s="67"/>
      <c r="BN157" s="67"/>
      <c r="BO157" s="67"/>
      <c r="BP157" s="67"/>
      <c r="BQ157" s="67"/>
      <c r="BR157" s="67"/>
      <c r="BS157" s="67"/>
      <c r="BT157" s="67"/>
      <c r="BU157" s="67"/>
      <c r="BV157" s="67"/>
      <c r="BW157" s="67"/>
      <c r="BX157" s="67"/>
      <c r="BY157" s="67"/>
    </row>
    <row r="158" spans="1:77" ht="15" customHeight="1">
      <c r="A158" s="67"/>
      <c r="B158" s="67"/>
      <c r="C158" s="67"/>
      <c r="D158" s="67"/>
      <c r="E158" s="76"/>
      <c r="F158" s="76"/>
      <c r="G158" s="76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</row>
    <row r="159" spans="1:77" ht="15" customHeight="1">
      <c r="A159" s="67"/>
      <c r="B159" s="67"/>
      <c r="C159" s="67"/>
      <c r="D159" s="67"/>
      <c r="E159" s="76"/>
      <c r="F159" s="76"/>
      <c r="G159" s="76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  <c r="BF159" s="67"/>
      <c r="BG159" s="67"/>
      <c r="BH159" s="67"/>
      <c r="BI159" s="67"/>
      <c r="BJ159" s="67"/>
      <c r="BK159" s="67"/>
      <c r="BL159" s="67"/>
      <c r="BM159" s="67"/>
      <c r="BN159" s="67"/>
      <c r="BO159" s="67"/>
      <c r="BP159" s="67"/>
      <c r="BQ159" s="67"/>
      <c r="BR159" s="67"/>
      <c r="BS159" s="67"/>
      <c r="BT159" s="67"/>
      <c r="BU159" s="67"/>
      <c r="BV159" s="67"/>
      <c r="BW159" s="67"/>
      <c r="BX159" s="67"/>
      <c r="BY159" s="67"/>
    </row>
    <row r="160" spans="1:77" ht="15" customHeight="1">
      <c r="A160" s="67"/>
      <c r="B160" s="67"/>
      <c r="C160" s="67"/>
      <c r="D160" s="67"/>
      <c r="E160" s="76"/>
      <c r="F160" s="76"/>
      <c r="G160" s="7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  <c r="BF160" s="67"/>
      <c r="BG160" s="67"/>
      <c r="BH160" s="67"/>
      <c r="BI160" s="67"/>
      <c r="BJ160" s="67"/>
      <c r="BK160" s="67"/>
      <c r="BL160" s="67"/>
      <c r="BM160" s="67"/>
      <c r="BN160" s="67"/>
      <c r="BO160" s="67"/>
      <c r="BP160" s="67"/>
      <c r="BQ160" s="67"/>
      <c r="BR160" s="67"/>
      <c r="BS160" s="67"/>
      <c r="BT160" s="67"/>
      <c r="BU160" s="67"/>
      <c r="BV160" s="67"/>
      <c r="BW160" s="67"/>
      <c r="BX160" s="67"/>
      <c r="BY160" s="67"/>
    </row>
    <row r="161" spans="1:77" ht="15" customHeight="1">
      <c r="A161" s="67"/>
      <c r="B161" s="67"/>
      <c r="C161" s="67"/>
      <c r="D161" s="67"/>
      <c r="E161" s="76"/>
      <c r="F161" s="76"/>
      <c r="G161" s="76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7"/>
      <c r="BK161" s="67"/>
      <c r="BL161" s="67"/>
      <c r="BM161" s="67"/>
      <c r="BN161" s="67"/>
      <c r="BO161" s="67"/>
      <c r="BP161" s="67"/>
      <c r="BQ161" s="67"/>
      <c r="BR161" s="67"/>
      <c r="BS161" s="67"/>
      <c r="BT161" s="67"/>
      <c r="BU161" s="67"/>
      <c r="BV161" s="67"/>
      <c r="BW161" s="67"/>
      <c r="BX161" s="67"/>
      <c r="BY161" s="67"/>
    </row>
    <row r="162" spans="1:77" ht="15" customHeight="1">
      <c r="A162" s="67"/>
      <c r="B162" s="67"/>
      <c r="C162" s="67"/>
      <c r="D162" s="67"/>
      <c r="E162" s="76"/>
      <c r="F162" s="76"/>
      <c r="G162" s="76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  <c r="BF162" s="67"/>
      <c r="BG162" s="67"/>
      <c r="BH162" s="67"/>
      <c r="BI162" s="67"/>
      <c r="BJ162" s="67"/>
      <c r="BK162" s="67"/>
      <c r="BL162" s="67"/>
      <c r="BM162" s="67"/>
      <c r="BN162" s="67"/>
      <c r="BO162" s="67"/>
      <c r="BP162" s="67"/>
      <c r="BQ162" s="67"/>
      <c r="BR162" s="67"/>
      <c r="BS162" s="67"/>
      <c r="BT162" s="67"/>
      <c r="BU162" s="67"/>
      <c r="BV162" s="67"/>
      <c r="BW162" s="67"/>
      <c r="BX162" s="67"/>
      <c r="BY162" s="67"/>
    </row>
    <row r="163" spans="1:77" ht="15" customHeight="1">
      <c r="A163" s="67"/>
      <c r="B163" s="67"/>
      <c r="C163" s="67"/>
      <c r="D163" s="67"/>
      <c r="E163" s="76"/>
      <c r="F163" s="76"/>
      <c r="G163" s="76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  <c r="BF163" s="67"/>
      <c r="BG163" s="67"/>
      <c r="BH163" s="67"/>
      <c r="BI163" s="67"/>
      <c r="BJ163" s="67"/>
      <c r="BK163" s="67"/>
      <c r="BL163" s="67"/>
      <c r="BM163" s="67"/>
      <c r="BN163" s="67"/>
      <c r="BO163" s="67"/>
      <c r="BP163" s="67"/>
      <c r="BQ163" s="67"/>
      <c r="BR163" s="67"/>
      <c r="BS163" s="67"/>
      <c r="BT163" s="67"/>
      <c r="BU163" s="67"/>
      <c r="BV163" s="67"/>
      <c r="BW163" s="67"/>
      <c r="BX163" s="67"/>
      <c r="BY163" s="67"/>
    </row>
    <row r="164" spans="1:77" ht="15" customHeight="1">
      <c r="A164" s="67"/>
      <c r="B164" s="67"/>
      <c r="C164" s="67"/>
      <c r="D164" s="67"/>
      <c r="E164" s="76"/>
      <c r="F164" s="76"/>
      <c r="G164" s="76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  <c r="BF164" s="67"/>
      <c r="BG164" s="67"/>
      <c r="BH164" s="67"/>
      <c r="BI164" s="67"/>
      <c r="BJ164" s="67"/>
      <c r="BK164" s="67"/>
      <c r="BL164" s="67"/>
      <c r="BM164" s="67"/>
      <c r="BN164" s="67"/>
      <c r="BO164" s="67"/>
      <c r="BP164" s="67"/>
      <c r="BQ164" s="67"/>
      <c r="BR164" s="67"/>
      <c r="BS164" s="67"/>
      <c r="BT164" s="67"/>
      <c r="BU164" s="67"/>
      <c r="BV164" s="67"/>
      <c r="BW164" s="67"/>
      <c r="BX164" s="67"/>
      <c r="BY164" s="67"/>
    </row>
    <row r="165" spans="1:77" ht="15" customHeight="1">
      <c r="A165" s="67"/>
      <c r="B165" s="67"/>
      <c r="C165" s="67"/>
      <c r="D165" s="67"/>
      <c r="E165" s="76"/>
      <c r="F165" s="76"/>
      <c r="G165" s="76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  <c r="BF165" s="67"/>
      <c r="BG165" s="67"/>
      <c r="BH165" s="67"/>
      <c r="BI165" s="67"/>
      <c r="BJ165" s="67"/>
      <c r="BK165" s="67"/>
      <c r="BL165" s="67"/>
      <c r="BM165" s="67"/>
      <c r="BN165" s="67"/>
      <c r="BO165" s="67"/>
      <c r="BP165" s="67"/>
      <c r="BQ165" s="67"/>
      <c r="BR165" s="67"/>
      <c r="BS165" s="67"/>
      <c r="BT165" s="67"/>
      <c r="BU165" s="67"/>
      <c r="BV165" s="67"/>
      <c r="BW165" s="67"/>
      <c r="BX165" s="67"/>
      <c r="BY165" s="67"/>
    </row>
    <row r="166" spans="1:77" ht="15" customHeight="1">
      <c r="A166" s="67"/>
      <c r="B166" s="67"/>
      <c r="C166" s="67"/>
      <c r="D166" s="67"/>
      <c r="E166" s="76"/>
      <c r="F166" s="76"/>
      <c r="G166" s="76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  <c r="BF166" s="67"/>
      <c r="BG166" s="67"/>
      <c r="BH166" s="67"/>
      <c r="BI166" s="67"/>
      <c r="BJ166" s="67"/>
      <c r="BK166" s="67"/>
      <c r="BL166" s="67"/>
      <c r="BM166" s="67"/>
      <c r="BN166" s="67"/>
      <c r="BO166" s="67"/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</row>
    <row r="167" spans="1:77" ht="15" customHeight="1">
      <c r="A167" s="67"/>
      <c r="B167" s="67"/>
      <c r="C167" s="67"/>
      <c r="D167" s="67"/>
      <c r="E167" s="76"/>
      <c r="F167" s="76"/>
      <c r="G167" s="76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  <c r="BF167" s="67"/>
      <c r="BG167" s="67"/>
      <c r="BH167" s="67"/>
      <c r="BI167" s="67"/>
      <c r="BJ167" s="67"/>
      <c r="BK167" s="67"/>
      <c r="BL167" s="67"/>
      <c r="BM167" s="67"/>
      <c r="BN167" s="67"/>
      <c r="BO167" s="67"/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</row>
    <row r="168" spans="1:77" ht="15" customHeight="1">
      <c r="A168" s="67"/>
      <c r="B168" s="67"/>
      <c r="C168" s="67"/>
      <c r="D168" s="67"/>
      <c r="E168" s="76"/>
      <c r="F168" s="76"/>
      <c r="G168" s="76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  <c r="BF168" s="67"/>
      <c r="BG168" s="67"/>
      <c r="BH168" s="67"/>
      <c r="BI168" s="67"/>
      <c r="BJ168" s="67"/>
      <c r="BK168" s="67"/>
      <c r="BL168" s="67"/>
      <c r="BM168" s="67"/>
      <c r="BN168" s="67"/>
      <c r="BO168" s="67"/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</row>
    <row r="169" spans="1:77" ht="15" customHeight="1">
      <c r="A169" s="67"/>
      <c r="B169" s="67"/>
      <c r="C169" s="67"/>
      <c r="D169" s="67"/>
      <c r="E169" s="76"/>
      <c r="F169" s="76"/>
      <c r="G169" s="76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7"/>
      <c r="BG169" s="67"/>
      <c r="BH169" s="67"/>
      <c r="BI169" s="67"/>
      <c r="BJ169" s="67"/>
      <c r="BK169" s="67"/>
      <c r="BL169" s="67"/>
      <c r="BM169" s="67"/>
      <c r="BN169" s="67"/>
      <c r="BO169" s="67"/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</row>
    <row r="170" spans="1:77" ht="15" customHeight="1">
      <c r="A170" s="67"/>
      <c r="B170" s="67"/>
      <c r="C170" s="67"/>
      <c r="D170" s="67"/>
      <c r="E170" s="76"/>
      <c r="F170" s="76"/>
      <c r="G170" s="76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  <c r="BF170" s="67"/>
      <c r="BG170" s="67"/>
      <c r="BH170" s="67"/>
      <c r="BI170" s="67"/>
      <c r="BJ170" s="67"/>
      <c r="BK170" s="67"/>
      <c r="BL170" s="67"/>
      <c r="BM170" s="67"/>
      <c r="BN170" s="67"/>
      <c r="BO170" s="67"/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</row>
    <row r="171" spans="1:77" ht="15" customHeight="1">
      <c r="A171" s="67"/>
      <c r="B171" s="67"/>
      <c r="C171" s="67"/>
      <c r="D171" s="67"/>
      <c r="E171" s="76"/>
      <c r="F171" s="76"/>
      <c r="G171" s="76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  <c r="BF171" s="67"/>
      <c r="BG171" s="67"/>
      <c r="BH171" s="67"/>
      <c r="BI171" s="67"/>
      <c r="BJ171" s="67"/>
      <c r="BK171" s="67"/>
      <c r="BL171" s="67"/>
      <c r="BM171" s="67"/>
      <c r="BN171" s="67"/>
      <c r="BO171" s="67"/>
      <c r="BP171" s="67"/>
      <c r="BQ171" s="67"/>
      <c r="BR171" s="67"/>
      <c r="BS171" s="67"/>
      <c r="BT171" s="67"/>
      <c r="BU171" s="67"/>
      <c r="BV171" s="67"/>
      <c r="BW171" s="67"/>
      <c r="BX171" s="67"/>
      <c r="BY171" s="67"/>
    </row>
    <row r="172" spans="1:77" ht="15" customHeight="1">
      <c r="A172" s="67"/>
      <c r="B172" s="67"/>
      <c r="C172" s="67"/>
      <c r="D172" s="67"/>
      <c r="E172" s="76"/>
      <c r="F172" s="76"/>
      <c r="G172" s="76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  <c r="BF172" s="67"/>
      <c r="BG172" s="67"/>
      <c r="BH172" s="67"/>
      <c r="BI172" s="67"/>
      <c r="BJ172" s="67"/>
      <c r="BK172" s="67"/>
      <c r="BL172" s="67"/>
      <c r="BM172" s="67"/>
      <c r="BN172" s="67"/>
      <c r="BO172" s="67"/>
      <c r="BP172" s="67"/>
      <c r="BQ172" s="67"/>
      <c r="BR172" s="67"/>
      <c r="BS172" s="67"/>
      <c r="BT172" s="67"/>
      <c r="BU172" s="67"/>
      <c r="BV172" s="67"/>
      <c r="BW172" s="67"/>
      <c r="BX172" s="67"/>
      <c r="BY172" s="67"/>
    </row>
    <row r="173" spans="1:77" ht="15" customHeight="1">
      <c r="A173" s="67"/>
      <c r="B173" s="67"/>
      <c r="C173" s="67"/>
      <c r="D173" s="67"/>
      <c r="E173" s="76"/>
      <c r="F173" s="76"/>
      <c r="G173" s="76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7"/>
      <c r="BL173" s="67"/>
      <c r="BM173" s="67"/>
      <c r="BN173" s="67"/>
      <c r="BO173" s="67"/>
      <c r="BP173" s="67"/>
      <c r="BQ173" s="67"/>
      <c r="BR173" s="67"/>
      <c r="BS173" s="67"/>
      <c r="BT173" s="67"/>
      <c r="BU173" s="67"/>
      <c r="BV173" s="67"/>
      <c r="BW173" s="67"/>
      <c r="BX173" s="67"/>
      <c r="BY173" s="67"/>
    </row>
    <row r="174" spans="1:77" ht="15" customHeight="1">
      <c r="A174" s="67"/>
      <c r="B174" s="67"/>
      <c r="C174" s="67"/>
      <c r="D174" s="67"/>
      <c r="E174" s="76"/>
      <c r="F174" s="76"/>
      <c r="G174" s="76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  <c r="BU174" s="67"/>
      <c r="BV174" s="67"/>
      <c r="BW174" s="67"/>
      <c r="BX174" s="67"/>
      <c r="BY174" s="67"/>
    </row>
    <row r="175" spans="1:77" ht="15" customHeight="1">
      <c r="A175" s="67"/>
      <c r="B175" s="67"/>
      <c r="C175" s="67"/>
      <c r="D175" s="67"/>
      <c r="E175" s="76"/>
      <c r="F175" s="76"/>
      <c r="G175" s="76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67"/>
      <c r="BO175" s="67"/>
      <c r="BP175" s="67"/>
      <c r="BQ175" s="67"/>
      <c r="BR175" s="67"/>
      <c r="BS175" s="67"/>
      <c r="BT175" s="67"/>
      <c r="BU175" s="67"/>
      <c r="BV175" s="67"/>
      <c r="BW175" s="67"/>
      <c r="BX175" s="67"/>
      <c r="BY175" s="67"/>
    </row>
    <row r="176" spans="1:77" ht="15" customHeight="1">
      <c r="A176" s="67"/>
      <c r="B176" s="67"/>
      <c r="C176" s="67"/>
      <c r="D176" s="67"/>
      <c r="E176" s="76"/>
      <c r="F176" s="76"/>
      <c r="G176" s="76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  <c r="BF176" s="67"/>
      <c r="BG176" s="67"/>
      <c r="BH176" s="67"/>
      <c r="BI176" s="67"/>
      <c r="BJ176" s="67"/>
      <c r="BK176" s="67"/>
      <c r="BL176" s="67"/>
      <c r="BM176" s="67"/>
      <c r="BN176" s="67"/>
      <c r="BO176" s="67"/>
      <c r="BP176" s="67"/>
      <c r="BQ176" s="67"/>
      <c r="BR176" s="67"/>
      <c r="BS176" s="67"/>
      <c r="BT176" s="67"/>
      <c r="BU176" s="67"/>
      <c r="BV176" s="67"/>
      <c r="BW176" s="67"/>
      <c r="BX176" s="67"/>
      <c r="BY176" s="67"/>
    </row>
    <row r="177" spans="1:77" ht="15" customHeight="1">
      <c r="A177" s="67"/>
      <c r="B177" s="67"/>
      <c r="C177" s="67"/>
      <c r="D177" s="67"/>
      <c r="E177" s="76"/>
      <c r="F177" s="76"/>
      <c r="G177" s="76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  <c r="BF177" s="67"/>
      <c r="BG177" s="67"/>
      <c r="BH177" s="67"/>
      <c r="BI177" s="67"/>
      <c r="BJ177" s="67"/>
      <c r="BK177" s="67"/>
      <c r="BL177" s="67"/>
      <c r="BM177" s="67"/>
      <c r="BN177" s="67"/>
      <c r="BO177" s="67"/>
      <c r="BP177" s="67"/>
      <c r="BQ177" s="67"/>
      <c r="BR177" s="67"/>
      <c r="BS177" s="67"/>
      <c r="BT177" s="67"/>
      <c r="BU177" s="67"/>
      <c r="BV177" s="67"/>
      <c r="BW177" s="67"/>
      <c r="BX177" s="67"/>
      <c r="BY177" s="67"/>
    </row>
    <row r="178" spans="1:77" ht="15" customHeight="1">
      <c r="A178" s="67"/>
      <c r="B178" s="67"/>
      <c r="C178" s="67"/>
      <c r="D178" s="67"/>
      <c r="E178" s="76"/>
      <c r="F178" s="76"/>
      <c r="G178" s="76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  <c r="BF178" s="67"/>
      <c r="BG178" s="67"/>
      <c r="BH178" s="67"/>
      <c r="BI178" s="67"/>
      <c r="BJ178" s="67"/>
      <c r="BK178" s="67"/>
      <c r="BL178" s="67"/>
      <c r="BM178" s="67"/>
      <c r="BN178" s="67"/>
      <c r="BO178" s="67"/>
      <c r="BP178" s="67"/>
      <c r="BQ178" s="67"/>
      <c r="BR178" s="67"/>
      <c r="BS178" s="67"/>
      <c r="BT178" s="67"/>
      <c r="BU178" s="67"/>
      <c r="BV178" s="67"/>
      <c r="BW178" s="67"/>
      <c r="BX178" s="67"/>
      <c r="BY178" s="67"/>
    </row>
    <row r="179" spans="1:77" ht="15" customHeight="1">
      <c r="A179" s="67"/>
      <c r="B179" s="67"/>
      <c r="C179" s="67"/>
      <c r="D179" s="67"/>
      <c r="E179" s="76"/>
      <c r="F179" s="76"/>
      <c r="G179" s="76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  <c r="BF179" s="67"/>
      <c r="BG179" s="67"/>
      <c r="BH179" s="67"/>
      <c r="BI179" s="67"/>
      <c r="BJ179" s="67"/>
      <c r="BK179" s="67"/>
      <c r="BL179" s="67"/>
      <c r="BM179" s="67"/>
      <c r="BN179" s="67"/>
      <c r="BO179" s="67"/>
      <c r="BP179" s="67"/>
      <c r="BQ179" s="67"/>
      <c r="BR179" s="67"/>
      <c r="BS179" s="67"/>
      <c r="BT179" s="67"/>
      <c r="BU179" s="67"/>
      <c r="BV179" s="67"/>
      <c r="BW179" s="67"/>
      <c r="BX179" s="67"/>
      <c r="BY179" s="67"/>
    </row>
    <row r="180" spans="1:77" ht="15" customHeight="1">
      <c r="A180" s="67"/>
      <c r="B180" s="67"/>
      <c r="C180" s="67"/>
      <c r="D180" s="67"/>
      <c r="E180" s="76"/>
      <c r="F180" s="76"/>
      <c r="G180" s="76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  <c r="BF180" s="67"/>
      <c r="BG180" s="67"/>
      <c r="BH180" s="67"/>
      <c r="BI180" s="67"/>
      <c r="BJ180" s="67"/>
      <c r="BK180" s="67"/>
      <c r="BL180" s="67"/>
      <c r="BM180" s="67"/>
      <c r="BN180" s="67"/>
      <c r="BO180" s="67"/>
      <c r="BP180" s="67"/>
      <c r="BQ180" s="67"/>
      <c r="BR180" s="67"/>
      <c r="BS180" s="67"/>
      <c r="BT180" s="67"/>
      <c r="BU180" s="67"/>
      <c r="BV180" s="67"/>
      <c r="BW180" s="67"/>
      <c r="BX180" s="67"/>
      <c r="BY180" s="67"/>
    </row>
    <row r="181" spans="1:77" ht="15" customHeight="1">
      <c r="A181" s="67"/>
      <c r="B181" s="67"/>
      <c r="C181" s="67"/>
      <c r="D181" s="67"/>
      <c r="E181" s="76"/>
      <c r="F181" s="76"/>
      <c r="G181" s="76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  <c r="BF181" s="67"/>
      <c r="BG181" s="67"/>
      <c r="BH181" s="67"/>
      <c r="BI181" s="67"/>
      <c r="BJ181" s="67"/>
      <c r="BK181" s="67"/>
      <c r="BL181" s="67"/>
      <c r="BM181" s="67"/>
      <c r="BN181" s="67"/>
      <c r="BO181" s="67"/>
      <c r="BP181" s="67"/>
      <c r="BQ181" s="67"/>
      <c r="BR181" s="67"/>
      <c r="BS181" s="67"/>
      <c r="BT181" s="67"/>
      <c r="BU181" s="67"/>
      <c r="BV181" s="67"/>
      <c r="BW181" s="67"/>
      <c r="BX181" s="67"/>
      <c r="BY181" s="67"/>
    </row>
    <row r="182" spans="1:77" ht="15" customHeight="1">
      <c r="A182" s="67"/>
      <c r="B182" s="67"/>
      <c r="C182" s="67"/>
      <c r="D182" s="67"/>
      <c r="E182" s="76"/>
      <c r="F182" s="76"/>
      <c r="G182" s="76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  <c r="BF182" s="67"/>
      <c r="BG182" s="67"/>
      <c r="BH182" s="67"/>
      <c r="BI182" s="67"/>
      <c r="BJ182" s="67"/>
      <c r="BK182" s="67"/>
      <c r="BL182" s="67"/>
      <c r="BM182" s="67"/>
      <c r="BN182" s="67"/>
      <c r="BO182" s="67"/>
      <c r="BP182" s="67"/>
      <c r="BQ182" s="67"/>
      <c r="BR182" s="67"/>
      <c r="BS182" s="67"/>
      <c r="BT182" s="67"/>
      <c r="BU182" s="67"/>
      <c r="BV182" s="67"/>
      <c r="BW182" s="67"/>
      <c r="BX182" s="67"/>
      <c r="BY182" s="67"/>
    </row>
    <row r="183" spans="1:77" ht="15" customHeight="1">
      <c r="A183" s="67"/>
      <c r="B183" s="67"/>
      <c r="C183" s="67"/>
      <c r="D183" s="67"/>
      <c r="E183" s="76"/>
      <c r="F183" s="76"/>
      <c r="G183" s="76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  <c r="BF183" s="67"/>
      <c r="BG183" s="67"/>
      <c r="BH183" s="67"/>
      <c r="BI183" s="67"/>
      <c r="BJ183" s="67"/>
      <c r="BK183" s="67"/>
      <c r="BL183" s="67"/>
      <c r="BM183" s="67"/>
      <c r="BN183" s="67"/>
      <c r="BO183" s="67"/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</row>
    <row r="184" spans="1:77" ht="15" customHeight="1">
      <c r="A184" s="67"/>
      <c r="B184" s="67"/>
      <c r="C184" s="67"/>
      <c r="D184" s="67"/>
      <c r="E184" s="76"/>
      <c r="F184" s="76"/>
      <c r="G184" s="76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  <c r="BF184" s="67"/>
      <c r="BG184" s="67"/>
      <c r="BH184" s="67"/>
      <c r="BI184" s="67"/>
      <c r="BJ184" s="67"/>
      <c r="BK184" s="67"/>
      <c r="BL184" s="67"/>
      <c r="BM184" s="67"/>
      <c r="BN184" s="67"/>
      <c r="BO184" s="67"/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</row>
    <row r="185" spans="1:77" ht="15" customHeight="1">
      <c r="A185" s="67"/>
      <c r="B185" s="67"/>
      <c r="C185" s="67"/>
      <c r="D185" s="67"/>
      <c r="E185" s="76"/>
      <c r="F185" s="76"/>
      <c r="G185" s="76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  <c r="BF185" s="67"/>
      <c r="BG185" s="67"/>
      <c r="BH185" s="67"/>
      <c r="BI185" s="67"/>
      <c r="BJ185" s="67"/>
      <c r="BK185" s="67"/>
      <c r="BL185" s="67"/>
      <c r="BM185" s="67"/>
      <c r="BN185" s="67"/>
      <c r="BO185" s="67"/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</row>
    <row r="186" spans="1:77" ht="15" customHeight="1">
      <c r="A186" s="67"/>
      <c r="B186" s="67"/>
      <c r="C186" s="67"/>
      <c r="D186" s="67"/>
      <c r="E186" s="76"/>
      <c r="F186" s="76"/>
      <c r="G186" s="76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  <c r="BF186" s="67"/>
      <c r="BG186" s="67"/>
      <c r="BH186" s="67"/>
      <c r="BI186" s="67"/>
      <c r="BJ186" s="67"/>
      <c r="BK186" s="67"/>
      <c r="BL186" s="67"/>
      <c r="BM186" s="67"/>
      <c r="BN186" s="67"/>
      <c r="BO186" s="67"/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</row>
    <row r="187" spans="1:77" ht="15" customHeight="1">
      <c r="A187" s="67"/>
      <c r="B187" s="67"/>
      <c r="C187" s="67"/>
      <c r="D187" s="67"/>
      <c r="E187" s="76"/>
      <c r="F187" s="76"/>
      <c r="G187" s="76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  <c r="BF187" s="67"/>
      <c r="BG187" s="67"/>
      <c r="BH187" s="67"/>
      <c r="BI187" s="67"/>
      <c r="BJ187" s="67"/>
      <c r="BK187" s="67"/>
      <c r="BL187" s="67"/>
      <c r="BM187" s="67"/>
      <c r="BN187" s="67"/>
      <c r="BO187" s="67"/>
      <c r="BP187" s="67"/>
      <c r="BQ187" s="67"/>
      <c r="BR187" s="67"/>
      <c r="BS187" s="67"/>
      <c r="BT187" s="67"/>
      <c r="BU187" s="67"/>
      <c r="BV187" s="67"/>
      <c r="BW187" s="67"/>
      <c r="BX187" s="67"/>
      <c r="BY187" s="67"/>
    </row>
    <row r="188" spans="1:77" ht="15" customHeight="1">
      <c r="A188" s="67"/>
      <c r="B188" s="67"/>
      <c r="C188" s="67"/>
      <c r="D188" s="67"/>
      <c r="E188" s="76"/>
      <c r="F188" s="76"/>
      <c r="G188" s="76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  <c r="BF188" s="67"/>
      <c r="BG188" s="67"/>
      <c r="BH188" s="67"/>
      <c r="BI188" s="67"/>
      <c r="BJ188" s="67"/>
      <c r="BK188" s="67"/>
      <c r="BL188" s="67"/>
      <c r="BM188" s="67"/>
      <c r="BN188" s="67"/>
      <c r="BO188" s="67"/>
      <c r="BP188" s="67"/>
      <c r="BQ188" s="67"/>
      <c r="BR188" s="67"/>
      <c r="BS188" s="67"/>
      <c r="BT188" s="67"/>
      <c r="BU188" s="67"/>
      <c r="BV188" s="67"/>
      <c r="BW188" s="67"/>
      <c r="BX188" s="67"/>
      <c r="BY188" s="67"/>
    </row>
    <row r="189" spans="1:77" ht="15" customHeight="1">
      <c r="A189" s="67"/>
      <c r="B189" s="67"/>
      <c r="C189" s="67"/>
      <c r="D189" s="67"/>
      <c r="E189" s="76"/>
      <c r="F189" s="76"/>
      <c r="G189" s="76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  <c r="BF189" s="67"/>
      <c r="BG189" s="67"/>
      <c r="BH189" s="67"/>
      <c r="BI189" s="67"/>
      <c r="BJ189" s="67"/>
      <c r="BK189" s="67"/>
      <c r="BL189" s="67"/>
      <c r="BM189" s="67"/>
      <c r="BN189" s="67"/>
      <c r="BO189" s="67"/>
      <c r="BP189" s="67"/>
      <c r="BQ189" s="67"/>
      <c r="BR189" s="67"/>
      <c r="BS189" s="67"/>
      <c r="BT189" s="67"/>
      <c r="BU189" s="67"/>
      <c r="BV189" s="67"/>
      <c r="BW189" s="67"/>
      <c r="BX189" s="67"/>
      <c r="BY189" s="67"/>
    </row>
    <row r="190" spans="1:77" ht="15" customHeight="1">
      <c r="A190" s="67"/>
      <c r="B190" s="67"/>
      <c r="C190" s="67"/>
      <c r="D190" s="67"/>
      <c r="E190" s="76"/>
      <c r="F190" s="76"/>
      <c r="G190" s="76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7"/>
      <c r="BG190" s="67"/>
      <c r="BH190" s="67"/>
      <c r="BI190" s="67"/>
      <c r="BJ190" s="67"/>
      <c r="BK190" s="67"/>
      <c r="BL190" s="67"/>
      <c r="BM190" s="67"/>
      <c r="BN190" s="67"/>
      <c r="BO190" s="67"/>
      <c r="BP190" s="67"/>
      <c r="BQ190" s="67"/>
      <c r="BR190" s="67"/>
      <c r="BS190" s="67"/>
      <c r="BT190" s="67"/>
      <c r="BU190" s="67"/>
      <c r="BV190" s="67"/>
      <c r="BW190" s="67"/>
      <c r="BX190" s="67"/>
      <c r="BY190" s="67"/>
    </row>
    <row r="191" spans="1:77" ht="15" customHeight="1">
      <c r="A191" s="67"/>
      <c r="B191" s="67"/>
      <c r="C191" s="67"/>
      <c r="D191" s="67"/>
      <c r="E191" s="76"/>
      <c r="F191" s="76"/>
      <c r="G191" s="76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  <c r="BF191" s="67"/>
      <c r="BG191" s="67"/>
      <c r="BH191" s="67"/>
      <c r="BI191" s="67"/>
      <c r="BJ191" s="67"/>
      <c r="BK191" s="67"/>
      <c r="BL191" s="67"/>
      <c r="BM191" s="67"/>
      <c r="BN191" s="67"/>
      <c r="BO191" s="67"/>
      <c r="BP191" s="67"/>
      <c r="BQ191" s="67"/>
      <c r="BR191" s="67"/>
      <c r="BS191" s="67"/>
      <c r="BT191" s="67"/>
      <c r="BU191" s="67"/>
      <c r="BV191" s="67"/>
      <c r="BW191" s="67"/>
      <c r="BX191" s="67"/>
      <c r="BY191" s="67"/>
    </row>
    <row r="192" spans="1:77" ht="15" customHeight="1">
      <c r="A192" s="67"/>
      <c r="B192" s="67"/>
      <c r="C192" s="67"/>
      <c r="D192" s="67"/>
      <c r="E192" s="76"/>
      <c r="F192" s="76"/>
      <c r="G192" s="76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  <c r="BF192" s="67"/>
      <c r="BG192" s="67"/>
      <c r="BH192" s="67"/>
      <c r="BI192" s="67"/>
      <c r="BJ192" s="67"/>
      <c r="BK192" s="67"/>
      <c r="BL192" s="67"/>
      <c r="BM192" s="67"/>
      <c r="BN192" s="67"/>
      <c r="BO192" s="67"/>
      <c r="BP192" s="67"/>
      <c r="BQ192" s="67"/>
      <c r="BR192" s="67"/>
      <c r="BS192" s="67"/>
      <c r="BT192" s="67"/>
      <c r="BU192" s="67"/>
      <c r="BV192" s="67"/>
      <c r="BW192" s="67"/>
      <c r="BX192" s="67"/>
      <c r="BY192" s="67"/>
    </row>
    <row r="193" spans="1:77" ht="15" customHeight="1">
      <c r="A193" s="67"/>
      <c r="B193" s="67"/>
      <c r="C193" s="67"/>
      <c r="D193" s="67"/>
      <c r="E193" s="76"/>
      <c r="F193" s="76"/>
      <c r="G193" s="76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67"/>
      <c r="BO193" s="67"/>
      <c r="BP193" s="67"/>
      <c r="BQ193" s="67"/>
      <c r="BR193" s="67"/>
      <c r="BS193" s="67"/>
      <c r="BT193" s="67"/>
      <c r="BU193" s="67"/>
      <c r="BV193" s="67"/>
      <c r="BW193" s="67"/>
      <c r="BX193" s="67"/>
      <c r="BY193" s="67"/>
    </row>
    <row r="194" spans="1:77" ht="15" customHeight="1">
      <c r="A194" s="67"/>
      <c r="B194" s="67"/>
      <c r="C194" s="67"/>
      <c r="D194" s="67"/>
      <c r="E194" s="76"/>
      <c r="F194" s="76"/>
      <c r="G194" s="76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  <c r="BF194" s="67"/>
      <c r="BG194" s="67"/>
      <c r="BH194" s="67"/>
      <c r="BI194" s="67"/>
      <c r="BJ194" s="67"/>
      <c r="BK194" s="67"/>
      <c r="BL194" s="67"/>
      <c r="BM194" s="67"/>
      <c r="BN194" s="67"/>
      <c r="BO194" s="67"/>
      <c r="BP194" s="67"/>
      <c r="BQ194" s="67"/>
      <c r="BR194" s="67"/>
      <c r="BS194" s="67"/>
      <c r="BT194" s="67"/>
      <c r="BU194" s="67"/>
      <c r="BV194" s="67"/>
      <c r="BW194" s="67"/>
      <c r="BX194" s="67"/>
      <c r="BY194" s="67"/>
    </row>
    <row r="195" spans="1:77" ht="15" customHeight="1">
      <c r="A195" s="67"/>
      <c r="B195" s="67"/>
      <c r="C195" s="67"/>
      <c r="D195" s="67"/>
      <c r="E195" s="76"/>
      <c r="F195" s="76"/>
      <c r="G195" s="76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  <c r="BF195" s="67"/>
      <c r="BG195" s="67"/>
      <c r="BH195" s="67"/>
      <c r="BI195" s="67"/>
      <c r="BJ195" s="67"/>
      <c r="BK195" s="67"/>
      <c r="BL195" s="67"/>
      <c r="BM195" s="67"/>
      <c r="BN195" s="67"/>
      <c r="BO195" s="67"/>
      <c r="BP195" s="67"/>
      <c r="BQ195" s="67"/>
      <c r="BR195" s="67"/>
      <c r="BS195" s="67"/>
      <c r="BT195" s="67"/>
      <c r="BU195" s="67"/>
      <c r="BV195" s="67"/>
      <c r="BW195" s="67"/>
      <c r="BX195" s="67"/>
      <c r="BY195" s="67"/>
    </row>
    <row r="196" spans="1:77" ht="15" customHeight="1">
      <c r="A196" s="67"/>
      <c r="B196" s="67"/>
      <c r="C196" s="67"/>
      <c r="D196" s="67"/>
      <c r="E196" s="76"/>
      <c r="F196" s="76"/>
      <c r="G196" s="76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  <c r="BR196" s="67"/>
      <c r="BS196" s="67"/>
      <c r="BT196" s="67"/>
      <c r="BU196" s="67"/>
      <c r="BV196" s="67"/>
      <c r="BW196" s="67"/>
      <c r="BX196" s="67"/>
      <c r="BY196" s="67"/>
    </row>
    <row r="197" spans="1:77" ht="15" customHeight="1">
      <c r="A197" s="67"/>
      <c r="B197" s="67"/>
      <c r="C197" s="67"/>
      <c r="D197" s="67"/>
      <c r="E197" s="76"/>
      <c r="F197" s="76"/>
      <c r="G197" s="76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  <c r="BF197" s="67"/>
      <c r="BG197" s="67"/>
      <c r="BH197" s="67"/>
      <c r="BI197" s="67"/>
      <c r="BJ197" s="67"/>
      <c r="BK197" s="67"/>
      <c r="BL197" s="67"/>
      <c r="BM197" s="67"/>
      <c r="BN197" s="67"/>
      <c r="BO197" s="67"/>
      <c r="BP197" s="67"/>
      <c r="BQ197" s="67"/>
      <c r="BR197" s="67"/>
      <c r="BS197" s="67"/>
      <c r="BT197" s="67"/>
      <c r="BU197" s="67"/>
      <c r="BV197" s="67"/>
      <c r="BW197" s="67"/>
      <c r="BX197" s="67"/>
      <c r="BY197" s="67"/>
    </row>
    <row r="198" spans="1:77" ht="15" customHeight="1">
      <c r="A198" s="67"/>
      <c r="B198" s="67"/>
      <c r="C198" s="67"/>
      <c r="D198" s="67"/>
      <c r="E198" s="76"/>
      <c r="F198" s="76"/>
      <c r="G198" s="76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  <c r="BF198" s="67"/>
      <c r="BG198" s="67"/>
      <c r="BH198" s="67"/>
      <c r="BI198" s="67"/>
      <c r="BJ198" s="67"/>
      <c r="BK198" s="67"/>
      <c r="BL198" s="67"/>
      <c r="BM198" s="67"/>
      <c r="BN198" s="67"/>
      <c r="BO198" s="67"/>
      <c r="BP198" s="67"/>
      <c r="BQ198" s="67"/>
      <c r="BR198" s="67"/>
      <c r="BS198" s="67"/>
      <c r="BT198" s="67"/>
      <c r="BU198" s="67"/>
      <c r="BV198" s="67"/>
      <c r="BW198" s="67"/>
      <c r="BX198" s="67"/>
      <c r="BY198" s="67"/>
    </row>
    <row r="199" spans="1:77" ht="15" customHeight="1">
      <c r="A199" s="67"/>
      <c r="B199" s="67"/>
      <c r="C199" s="67"/>
      <c r="D199" s="67"/>
      <c r="E199" s="76"/>
      <c r="F199" s="76"/>
      <c r="G199" s="76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  <c r="BF199" s="67"/>
      <c r="BG199" s="67"/>
      <c r="BH199" s="67"/>
      <c r="BI199" s="67"/>
      <c r="BJ199" s="67"/>
      <c r="BK199" s="67"/>
      <c r="BL199" s="67"/>
      <c r="BM199" s="67"/>
      <c r="BN199" s="67"/>
      <c r="BO199" s="67"/>
      <c r="BP199" s="67"/>
      <c r="BQ199" s="67"/>
      <c r="BR199" s="67"/>
      <c r="BS199" s="67"/>
      <c r="BT199" s="67"/>
      <c r="BU199" s="67"/>
      <c r="BV199" s="67"/>
      <c r="BW199" s="67"/>
      <c r="BX199" s="67"/>
      <c r="BY199" s="67"/>
    </row>
    <row r="200" spans="1:77" ht="15" customHeight="1">
      <c r="A200" s="67"/>
      <c r="B200" s="67"/>
      <c r="C200" s="67"/>
      <c r="D200" s="67"/>
      <c r="E200" s="76"/>
      <c r="F200" s="76"/>
      <c r="G200" s="76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  <c r="BF200" s="67"/>
      <c r="BG200" s="67"/>
      <c r="BH200" s="67"/>
      <c r="BI200" s="67"/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</row>
    <row r="201" spans="1:77" ht="15" customHeight="1">
      <c r="A201" s="67"/>
      <c r="B201" s="67"/>
      <c r="C201" s="67"/>
      <c r="D201" s="67"/>
      <c r="E201" s="76"/>
      <c r="F201" s="76"/>
      <c r="G201" s="7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  <c r="AE201" s="67"/>
      <c r="AF201" s="67"/>
      <c r="AG201" s="67"/>
      <c r="AH201" s="67"/>
      <c r="AI201" s="67"/>
      <c r="AJ201" s="67"/>
      <c r="AK201" s="67"/>
      <c r="AL201" s="67"/>
      <c r="AM201" s="67"/>
      <c r="AN201" s="67"/>
      <c r="AO201" s="67"/>
      <c r="AP201" s="67"/>
      <c r="AQ201" s="67"/>
      <c r="AR201" s="67"/>
      <c r="AS201" s="67"/>
      <c r="AT201" s="67"/>
      <c r="AU201" s="67"/>
      <c r="AV201" s="67"/>
      <c r="AW201" s="67"/>
      <c r="AX201" s="67"/>
      <c r="AY201" s="67"/>
      <c r="AZ201" s="67"/>
      <c r="BA201" s="67"/>
      <c r="BB201" s="67"/>
      <c r="BC201" s="67"/>
      <c r="BD201" s="67"/>
      <c r="BE201" s="67"/>
      <c r="BF201" s="67"/>
      <c r="BG201" s="67"/>
      <c r="BH201" s="67"/>
      <c r="BI201" s="67"/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</row>
    <row r="202" spans="1:77" ht="15" customHeight="1">
      <c r="A202" s="67"/>
      <c r="B202" s="67"/>
      <c r="C202" s="67"/>
      <c r="D202" s="67"/>
      <c r="E202" s="76"/>
      <c r="F202" s="76"/>
      <c r="G202" s="76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  <c r="AE202" s="67"/>
      <c r="AF202" s="67"/>
      <c r="AG202" s="67"/>
      <c r="AH202" s="67"/>
      <c r="AI202" s="67"/>
      <c r="AJ202" s="67"/>
      <c r="AK202" s="67"/>
      <c r="AL202" s="67"/>
      <c r="AM202" s="67"/>
      <c r="AN202" s="67"/>
      <c r="AO202" s="67"/>
      <c r="AP202" s="67"/>
      <c r="AQ202" s="67"/>
      <c r="AR202" s="67"/>
      <c r="AS202" s="67"/>
      <c r="AT202" s="67"/>
      <c r="AU202" s="67"/>
      <c r="AV202" s="67"/>
      <c r="AW202" s="67"/>
      <c r="AX202" s="67"/>
      <c r="AY202" s="67"/>
      <c r="AZ202" s="67"/>
      <c r="BA202" s="67"/>
      <c r="BB202" s="67"/>
      <c r="BC202" s="67"/>
      <c r="BD202" s="67"/>
      <c r="BE202" s="67"/>
      <c r="BF202" s="67"/>
      <c r="BG202" s="67"/>
      <c r="BH202" s="67"/>
      <c r="BI202" s="67"/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</row>
    <row r="203" spans="1:77" ht="15" customHeight="1">
      <c r="A203" s="67"/>
      <c r="B203" s="67"/>
      <c r="C203" s="67"/>
      <c r="D203" s="67"/>
      <c r="E203" s="76"/>
      <c r="F203" s="76"/>
      <c r="G203" s="76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  <c r="AE203" s="67"/>
      <c r="AF203" s="67"/>
      <c r="AG203" s="67"/>
      <c r="AH203" s="67"/>
      <c r="AI203" s="67"/>
      <c r="AJ203" s="67"/>
      <c r="AK203" s="67"/>
      <c r="AL203" s="67"/>
      <c r="AM203" s="67"/>
      <c r="AN203" s="67"/>
      <c r="AO203" s="67"/>
      <c r="AP203" s="67"/>
      <c r="AQ203" s="67"/>
      <c r="AR203" s="67"/>
      <c r="AS203" s="67"/>
      <c r="AT203" s="67"/>
      <c r="AU203" s="67"/>
      <c r="AV203" s="67"/>
      <c r="AW203" s="67"/>
      <c r="AX203" s="67"/>
      <c r="AY203" s="67"/>
      <c r="AZ203" s="67"/>
      <c r="BA203" s="67"/>
      <c r="BB203" s="67"/>
      <c r="BC203" s="67"/>
      <c r="BD203" s="67"/>
      <c r="BE203" s="67"/>
      <c r="BF203" s="67"/>
      <c r="BG203" s="67"/>
      <c r="BH203" s="67"/>
      <c r="BI203" s="67"/>
      <c r="BJ203" s="67"/>
      <c r="BK203" s="67"/>
      <c r="BL203" s="67"/>
      <c r="BM203" s="67"/>
      <c r="BN203" s="67"/>
      <c r="BO203" s="67"/>
      <c r="BP203" s="67"/>
      <c r="BQ203" s="67"/>
      <c r="BR203" s="67"/>
      <c r="BS203" s="67"/>
      <c r="BT203" s="67"/>
      <c r="BU203" s="67"/>
      <c r="BV203" s="67"/>
      <c r="BW203" s="67"/>
      <c r="BX203" s="67"/>
      <c r="BY203" s="67"/>
    </row>
    <row r="204" spans="1:77" ht="15" customHeight="1">
      <c r="A204" s="67"/>
      <c r="B204" s="67"/>
      <c r="C204" s="67"/>
      <c r="D204" s="67"/>
      <c r="E204" s="76"/>
      <c r="F204" s="76"/>
      <c r="G204" s="76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  <c r="AE204" s="67"/>
      <c r="AF204" s="67"/>
      <c r="AG204" s="67"/>
      <c r="AH204" s="67"/>
      <c r="AI204" s="67"/>
      <c r="AJ204" s="67"/>
      <c r="AK204" s="67"/>
      <c r="AL204" s="67"/>
      <c r="AM204" s="67"/>
      <c r="AN204" s="67"/>
      <c r="AO204" s="67"/>
      <c r="AP204" s="67"/>
      <c r="AQ204" s="67"/>
      <c r="AR204" s="67"/>
      <c r="AS204" s="67"/>
      <c r="AT204" s="67"/>
      <c r="AU204" s="67"/>
      <c r="AV204" s="67"/>
      <c r="AW204" s="67"/>
      <c r="AX204" s="67"/>
      <c r="AY204" s="67"/>
      <c r="AZ204" s="67"/>
      <c r="BA204" s="67"/>
      <c r="BB204" s="67"/>
      <c r="BC204" s="67"/>
      <c r="BD204" s="67"/>
      <c r="BE204" s="67"/>
      <c r="BF204" s="67"/>
      <c r="BG204" s="67"/>
      <c r="BH204" s="67"/>
      <c r="BI204" s="67"/>
      <c r="BJ204" s="67"/>
      <c r="BK204" s="67"/>
      <c r="BL204" s="67"/>
      <c r="BM204" s="67"/>
      <c r="BN204" s="67"/>
      <c r="BO204" s="67"/>
      <c r="BP204" s="67"/>
      <c r="BQ204" s="67"/>
      <c r="BR204" s="67"/>
      <c r="BS204" s="67"/>
      <c r="BT204" s="67"/>
      <c r="BU204" s="67"/>
      <c r="BV204" s="67"/>
      <c r="BW204" s="67"/>
      <c r="BX204" s="67"/>
      <c r="BY204" s="67"/>
    </row>
    <row r="205" spans="1:77" ht="15" customHeight="1">
      <c r="A205" s="67"/>
      <c r="B205" s="67"/>
      <c r="C205" s="67"/>
      <c r="D205" s="67"/>
      <c r="E205" s="76"/>
      <c r="F205" s="76"/>
      <c r="G205" s="76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  <c r="AE205" s="67"/>
      <c r="AF205" s="67"/>
      <c r="AG205" s="67"/>
      <c r="AH205" s="67"/>
      <c r="AI205" s="67"/>
      <c r="AJ205" s="67"/>
      <c r="AK205" s="67"/>
      <c r="AL205" s="67"/>
      <c r="AM205" s="67"/>
      <c r="AN205" s="67"/>
      <c r="AO205" s="67"/>
      <c r="AP205" s="67"/>
      <c r="AQ205" s="67"/>
      <c r="AR205" s="67"/>
      <c r="AS205" s="67"/>
      <c r="AT205" s="67"/>
      <c r="AU205" s="67"/>
      <c r="AV205" s="67"/>
      <c r="AW205" s="67"/>
      <c r="AX205" s="67"/>
      <c r="AY205" s="67"/>
      <c r="AZ205" s="67"/>
      <c r="BA205" s="67"/>
      <c r="BB205" s="67"/>
      <c r="BC205" s="67"/>
      <c r="BD205" s="67"/>
      <c r="BE205" s="67"/>
      <c r="BF205" s="67"/>
      <c r="BG205" s="67"/>
      <c r="BH205" s="67"/>
      <c r="BI205" s="67"/>
      <c r="BJ205" s="67"/>
      <c r="BK205" s="67"/>
      <c r="BL205" s="67"/>
      <c r="BM205" s="67"/>
      <c r="BN205" s="67"/>
      <c r="BO205" s="67"/>
      <c r="BP205" s="67"/>
      <c r="BQ205" s="67"/>
      <c r="BR205" s="67"/>
      <c r="BS205" s="67"/>
      <c r="BT205" s="67"/>
      <c r="BU205" s="67"/>
      <c r="BV205" s="67"/>
      <c r="BW205" s="67"/>
      <c r="BX205" s="67"/>
      <c r="BY205" s="67"/>
    </row>
    <row r="206" spans="1:77" ht="15" customHeight="1">
      <c r="A206" s="67"/>
      <c r="B206" s="67"/>
      <c r="C206" s="67"/>
      <c r="D206" s="67"/>
      <c r="E206" s="76"/>
      <c r="F206" s="76"/>
      <c r="G206" s="76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  <c r="AE206" s="67"/>
      <c r="AF206" s="67"/>
      <c r="AG206" s="67"/>
      <c r="AH206" s="67"/>
      <c r="AI206" s="67"/>
      <c r="AJ206" s="67"/>
      <c r="AK206" s="67"/>
      <c r="AL206" s="67"/>
      <c r="AM206" s="67"/>
      <c r="AN206" s="67"/>
      <c r="AO206" s="67"/>
      <c r="AP206" s="67"/>
      <c r="AQ206" s="67"/>
      <c r="AR206" s="67"/>
      <c r="AS206" s="67"/>
      <c r="AT206" s="67"/>
      <c r="AU206" s="67"/>
      <c r="AV206" s="67"/>
      <c r="AW206" s="67"/>
      <c r="AX206" s="67"/>
      <c r="AY206" s="67"/>
      <c r="AZ206" s="67"/>
      <c r="BA206" s="67"/>
      <c r="BB206" s="67"/>
      <c r="BC206" s="67"/>
      <c r="BD206" s="67"/>
      <c r="BE206" s="67"/>
      <c r="BF206" s="67"/>
      <c r="BG206" s="67"/>
      <c r="BH206" s="67"/>
      <c r="BI206" s="67"/>
      <c r="BJ206" s="67"/>
      <c r="BK206" s="67"/>
      <c r="BL206" s="67"/>
      <c r="BM206" s="67"/>
      <c r="BN206" s="67"/>
      <c r="BO206" s="67"/>
      <c r="BP206" s="67"/>
      <c r="BQ206" s="67"/>
      <c r="BR206" s="67"/>
      <c r="BS206" s="67"/>
      <c r="BT206" s="67"/>
      <c r="BU206" s="67"/>
      <c r="BV206" s="67"/>
      <c r="BW206" s="67"/>
      <c r="BX206" s="67"/>
      <c r="BY206" s="67"/>
    </row>
    <row r="207" spans="1:77" ht="15" customHeight="1">
      <c r="A207" s="67"/>
      <c r="B207" s="67"/>
      <c r="C207" s="67"/>
      <c r="D207" s="67"/>
      <c r="E207" s="76"/>
      <c r="F207" s="76"/>
      <c r="G207" s="76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  <c r="AE207" s="67"/>
      <c r="AF207" s="67"/>
      <c r="AG207" s="67"/>
      <c r="AH207" s="67"/>
      <c r="AI207" s="67"/>
      <c r="AJ207" s="67"/>
      <c r="AK207" s="67"/>
      <c r="AL207" s="67"/>
      <c r="AM207" s="67"/>
      <c r="AN207" s="67"/>
      <c r="AO207" s="67"/>
      <c r="AP207" s="67"/>
      <c r="AQ207" s="67"/>
      <c r="AR207" s="67"/>
      <c r="AS207" s="67"/>
      <c r="AT207" s="67"/>
      <c r="AU207" s="67"/>
      <c r="AV207" s="67"/>
      <c r="AW207" s="67"/>
      <c r="AX207" s="67"/>
      <c r="AY207" s="67"/>
      <c r="AZ207" s="67"/>
      <c r="BA207" s="67"/>
      <c r="BB207" s="67"/>
      <c r="BC207" s="67"/>
      <c r="BD207" s="67"/>
      <c r="BE207" s="67"/>
      <c r="BF207" s="67"/>
      <c r="BG207" s="67"/>
      <c r="BH207" s="67"/>
      <c r="BI207" s="67"/>
      <c r="BJ207" s="67"/>
      <c r="BK207" s="67"/>
      <c r="BL207" s="67"/>
      <c r="BM207" s="67"/>
      <c r="BN207" s="67"/>
      <c r="BO207" s="67"/>
      <c r="BP207" s="67"/>
      <c r="BQ207" s="67"/>
      <c r="BR207" s="67"/>
      <c r="BS207" s="67"/>
      <c r="BT207" s="67"/>
      <c r="BU207" s="67"/>
      <c r="BV207" s="67"/>
      <c r="BW207" s="67"/>
      <c r="BX207" s="67"/>
      <c r="BY207" s="67"/>
    </row>
    <row r="208" spans="1:77" ht="15" customHeight="1">
      <c r="A208" s="67"/>
      <c r="B208" s="67"/>
      <c r="C208" s="67"/>
      <c r="D208" s="67"/>
      <c r="E208" s="76"/>
      <c r="F208" s="76"/>
      <c r="G208" s="76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  <c r="AE208" s="67"/>
      <c r="AF208" s="67"/>
      <c r="AG208" s="67"/>
      <c r="AH208" s="67"/>
      <c r="AI208" s="67"/>
      <c r="AJ208" s="67"/>
      <c r="AK208" s="67"/>
      <c r="AL208" s="67"/>
      <c r="AM208" s="67"/>
      <c r="AN208" s="67"/>
      <c r="AO208" s="67"/>
      <c r="AP208" s="67"/>
      <c r="AQ208" s="67"/>
      <c r="AR208" s="67"/>
      <c r="AS208" s="67"/>
      <c r="AT208" s="67"/>
      <c r="AU208" s="67"/>
      <c r="AV208" s="67"/>
      <c r="AW208" s="67"/>
      <c r="AX208" s="67"/>
      <c r="AY208" s="67"/>
      <c r="AZ208" s="67"/>
      <c r="BA208" s="67"/>
      <c r="BB208" s="67"/>
      <c r="BC208" s="67"/>
      <c r="BD208" s="67"/>
      <c r="BE208" s="67"/>
      <c r="BF208" s="67"/>
      <c r="BG208" s="67"/>
      <c r="BH208" s="67"/>
      <c r="BI208" s="67"/>
      <c r="BJ208" s="67"/>
      <c r="BK208" s="67"/>
      <c r="BL208" s="67"/>
      <c r="BM208" s="67"/>
      <c r="BN208" s="67"/>
      <c r="BO208" s="67"/>
      <c r="BP208" s="67"/>
      <c r="BQ208" s="67"/>
      <c r="BR208" s="67"/>
      <c r="BS208" s="67"/>
      <c r="BT208" s="67"/>
      <c r="BU208" s="67"/>
      <c r="BV208" s="67"/>
      <c r="BW208" s="67"/>
      <c r="BX208" s="67"/>
      <c r="BY208" s="67"/>
    </row>
    <row r="209" spans="1:77" ht="15" customHeight="1">
      <c r="A209" s="67"/>
      <c r="B209" s="67"/>
      <c r="C209" s="67"/>
      <c r="D209" s="67"/>
      <c r="E209" s="76"/>
      <c r="F209" s="76"/>
      <c r="G209" s="76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  <c r="AE209" s="67"/>
      <c r="AF209" s="67"/>
      <c r="AG209" s="67"/>
      <c r="AH209" s="67"/>
      <c r="AI209" s="67"/>
      <c r="AJ209" s="67"/>
      <c r="AK209" s="67"/>
      <c r="AL209" s="67"/>
      <c r="AM209" s="67"/>
      <c r="AN209" s="67"/>
      <c r="AO209" s="67"/>
      <c r="AP209" s="67"/>
      <c r="AQ209" s="67"/>
      <c r="AR209" s="67"/>
      <c r="AS209" s="67"/>
      <c r="AT209" s="67"/>
      <c r="AU209" s="67"/>
      <c r="AV209" s="67"/>
      <c r="AW209" s="67"/>
      <c r="AX209" s="67"/>
      <c r="AY209" s="67"/>
      <c r="AZ209" s="67"/>
      <c r="BA209" s="67"/>
      <c r="BB209" s="67"/>
      <c r="BC209" s="67"/>
      <c r="BD209" s="67"/>
      <c r="BE209" s="67"/>
      <c r="BF209" s="67"/>
      <c r="BG209" s="67"/>
      <c r="BH209" s="67"/>
      <c r="BI209" s="67"/>
      <c r="BJ209" s="67"/>
      <c r="BK209" s="67"/>
      <c r="BL209" s="67"/>
      <c r="BM209" s="67"/>
      <c r="BN209" s="67"/>
      <c r="BO209" s="67"/>
      <c r="BP209" s="67"/>
      <c r="BQ209" s="67"/>
      <c r="BR209" s="67"/>
      <c r="BS209" s="67"/>
      <c r="BT209" s="67"/>
      <c r="BU209" s="67"/>
      <c r="BV209" s="67"/>
      <c r="BW209" s="67"/>
      <c r="BX209" s="67"/>
      <c r="BY209" s="67"/>
    </row>
    <row r="210" spans="1:77" ht="15" customHeight="1">
      <c r="A210" s="67"/>
      <c r="B210" s="67"/>
      <c r="C210" s="67"/>
      <c r="D210" s="67"/>
      <c r="E210" s="76"/>
      <c r="F210" s="76"/>
      <c r="G210" s="76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  <c r="AE210" s="67"/>
      <c r="AF210" s="67"/>
      <c r="AG210" s="67"/>
      <c r="AH210" s="67"/>
      <c r="AI210" s="67"/>
      <c r="AJ210" s="67"/>
      <c r="AK210" s="67"/>
      <c r="AL210" s="67"/>
      <c r="AM210" s="67"/>
      <c r="AN210" s="67"/>
      <c r="AO210" s="67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67"/>
      <c r="BO210" s="67"/>
      <c r="BP210" s="67"/>
      <c r="BQ210" s="67"/>
      <c r="BR210" s="67"/>
      <c r="BS210" s="67"/>
      <c r="BT210" s="67"/>
      <c r="BU210" s="67"/>
      <c r="BV210" s="67"/>
      <c r="BW210" s="67"/>
      <c r="BX210" s="67"/>
      <c r="BY210" s="67"/>
    </row>
    <row r="211" spans="1:77" ht="15" customHeight="1">
      <c r="A211" s="67"/>
      <c r="B211" s="67"/>
      <c r="C211" s="67"/>
      <c r="D211" s="67"/>
      <c r="E211" s="76"/>
      <c r="F211" s="76"/>
      <c r="G211" s="76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  <c r="AE211" s="67"/>
      <c r="AF211" s="67"/>
      <c r="AG211" s="67"/>
      <c r="AH211" s="67"/>
      <c r="AI211" s="67"/>
      <c r="AJ211" s="67"/>
      <c r="AK211" s="67"/>
      <c r="AL211" s="67"/>
      <c r="AM211" s="67"/>
      <c r="AN211" s="67"/>
      <c r="AO211" s="67"/>
      <c r="AP211" s="67"/>
      <c r="AQ211" s="67"/>
      <c r="AR211" s="67"/>
      <c r="AS211" s="67"/>
      <c r="AT211" s="67"/>
      <c r="AU211" s="67"/>
      <c r="AV211" s="67"/>
      <c r="AW211" s="67"/>
      <c r="AX211" s="67"/>
      <c r="AY211" s="67"/>
      <c r="AZ211" s="67"/>
      <c r="BA211" s="67"/>
      <c r="BB211" s="67"/>
      <c r="BC211" s="67"/>
      <c r="BD211" s="67"/>
      <c r="BE211" s="67"/>
      <c r="BF211" s="67"/>
      <c r="BG211" s="67"/>
      <c r="BH211" s="67"/>
      <c r="BI211" s="67"/>
      <c r="BJ211" s="67"/>
      <c r="BK211" s="67"/>
      <c r="BL211" s="67"/>
      <c r="BM211" s="67"/>
      <c r="BN211" s="67"/>
      <c r="BO211" s="67"/>
      <c r="BP211" s="67"/>
      <c r="BQ211" s="67"/>
      <c r="BR211" s="67"/>
      <c r="BS211" s="67"/>
      <c r="BT211" s="67"/>
      <c r="BU211" s="67"/>
      <c r="BV211" s="67"/>
      <c r="BW211" s="67"/>
      <c r="BX211" s="67"/>
      <c r="BY211" s="67"/>
    </row>
    <row r="212" spans="1:77" ht="15" customHeight="1">
      <c r="A212" s="67"/>
      <c r="B212" s="67"/>
      <c r="C212" s="67"/>
      <c r="D212" s="67"/>
      <c r="E212" s="76"/>
      <c r="F212" s="76"/>
      <c r="G212" s="76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  <c r="AE212" s="67"/>
      <c r="AF212" s="67"/>
      <c r="AG212" s="67"/>
      <c r="AH212" s="67"/>
      <c r="AI212" s="67"/>
      <c r="AJ212" s="67"/>
      <c r="AK212" s="67"/>
      <c r="AL212" s="67"/>
      <c r="AM212" s="67"/>
      <c r="AN212" s="67"/>
      <c r="AO212" s="67"/>
      <c r="AP212" s="67"/>
      <c r="AQ212" s="67"/>
      <c r="AR212" s="67"/>
      <c r="AS212" s="67"/>
      <c r="AT212" s="67"/>
      <c r="AU212" s="67"/>
      <c r="AV212" s="67"/>
      <c r="AW212" s="67"/>
      <c r="AX212" s="67"/>
      <c r="AY212" s="67"/>
      <c r="AZ212" s="67"/>
      <c r="BA212" s="67"/>
      <c r="BB212" s="67"/>
      <c r="BC212" s="67"/>
      <c r="BD212" s="67"/>
      <c r="BE212" s="67"/>
      <c r="BF212" s="67"/>
      <c r="BG212" s="67"/>
      <c r="BH212" s="67"/>
      <c r="BI212" s="67"/>
      <c r="BJ212" s="67"/>
      <c r="BK212" s="67"/>
      <c r="BL212" s="67"/>
      <c r="BM212" s="67"/>
      <c r="BN212" s="67"/>
      <c r="BO212" s="67"/>
      <c r="BP212" s="67"/>
      <c r="BQ212" s="67"/>
      <c r="BR212" s="67"/>
      <c r="BS212" s="67"/>
      <c r="BT212" s="67"/>
      <c r="BU212" s="67"/>
      <c r="BV212" s="67"/>
      <c r="BW212" s="67"/>
      <c r="BX212" s="67"/>
      <c r="BY212" s="67"/>
    </row>
    <row r="213" spans="1:77" ht="15" customHeight="1">
      <c r="A213" s="67"/>
      <c r="B213" s="67"/>
      <c r="C213" s="67"/>
      <c r="D213" s="67"/>
      <c r="E213" s="76"/>
      <c r="F213" s="76"/>
      <c r="G213" s="76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  <c r="AE213" s="67"/>
      <c r="AF213" s="67"/>
      <c r="AG213" s="67"/>
      <c r="AH213" s="67"/>
      <c r="AI213" s="67"/>
      <c r="AJ213" s="67"/>
      <c r="AK213" s="67"/>
      <c r="AL213" s="67"/>
      <c r="AM213" s="67"/>
      <c r="AN213" s="67"/>
      <c r="AO213" s="67"/>
      <c r="AP213" s="67"/>
      <c r="AQ213" s="67"/>
      <c r="AR213" s="67"/>
      <c r="AS213" s="67"/>
      <c r="AT213" s="67"/>
      <c r="AU213" s="67"/>
      <c r="AV213" s="67"/>
      <c r="AW213" s="67"/>
      <c r="AX213" s="67"/>
      <c r="AY213" s="67"/>
      <c r="AZ213" s="67"/>
      <c r="BA213" s="67"/>
      <c r="BB213" s="67"/>
      <c r="BC213" s="67"/>
      <c r="BD213" s="67"/>
      <c r="BE213" s="67"/>
      <c r="BF213" s="67"/>
      <c r="BG213" s="67"/>
      <c r="BH213" s="67"/>
      <c r="BI213" s="67"/>
      <c r="BJ213" s="67"/>
      <c r="BK213" s="67"/>
      <c r="BL213" s="67"/>
      <c r="BM213" s="67"/>
      <c r="BN213" s="67"/>
      <c r="BO213" s="67"/>
      <c r="BP213" s="67"/>
      <c r="BQ213" s="67"/>
      <c r="BR213" s="67"/>
      <c r="BS213" s="67"/>
      <c r="BT213" s="67"/>
      <c r="BU213" s="67"/>
      <c r="BV213" s="67"/>
      <c r="BW213" s="67"/>
      <c r="BX213" s="67"/>
      <c r="BY213" s="67"/>
    </row>
    <row r="214" spans="1:77" ht="15" customHeight="1">
      <c r="A214" s="67"/>
      <c r="B214" s="67"/>
      <c r="C214" s="67"/>
      <c r="D214" s="67"/>
      <c r="E214" s="76"/>
      <c r="F214" s="76"/>
      <c r="G214" s="76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  <c r="AE214" s="67"/>
      <c r="AF214" s="67"/>
      <c r="AG214" s="67"/>
      <c r="AH214" s="67"/>
      <c r="AI214" s="67"/>
      <c r="AJ214" s="67"/>
      <c r="AK214" s="67"/>
      <c r="AL214" s="67"/>
      <c r="AM214" s="67"/>
      <c r="AN214" s="67"/>
      <c r="AO214" s="67"/>
      <c r="AP214" s="67"/>
      <c r="AQ214" s="67"/>
      <c r="AR214" s="67"/>
      <c r="AS214" s="67"/>
      <c r="AT214" s="67"/>
      <c r="AU214" s="67"/>
      <c r="AV214" s="67"/>
      <c r="AW214" s="67"/>
      <c r="AX214" s="67"/>
      <c r="AY214" s="67"/>
      <c r="AZ214" s="67"/>
      <c r="BA214" s="67"/>
      <c r="BB214" s="67"/>
      <c r="BC214" s="67"/>
      <c r="BD214" s="67"/>
      <c r="BE214" s="67"/>
      <c r="BF214" s="67"/>
      <c r="BG214" s="67"/>
      <c r="BH214" s="67"/>
      <c r="BI214" s="67"/>
      <c r="BJ214" s="67"/>
      <c r="BK214" s="67"/>
      <c r="BL214" s="67"/>
      <c r="BM214" s="67"/>
      <c r="BN214" s="67"/>
      <c r="BO214" s="67"/>
      <c r="BP214" s="67"/>
      <c r="BQ214" s="67"/>
      <c r="BR214" s="67"/>
      <c r="BS214" s="67"/>
      <c r="BT214" s="67"/>
      <c r="BU214" s="67"/>
      <c r="BV214" s="67"/>
      <c r="BW214" s="67"/>
      <c r="BX214" s="67"/>
      <c r="BY214" s="67"/>
    </row>
    <row r="215" spans="1:77" ht="15" customHeight="1">
      <c r="A215" s="67"/>
      <c r="B215" s="67"/>
      <c r="C215" s="67"/>
      <c r="D215" s="67"/>
      <c r="E215" s="76"/>
      <c r="F215" s="76"/>
      <c r="G215" s="76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  <c r="AE215" s="67"/>
      <c r="AF215" s="67"/>
      <c r="AG215" s="67"/>
      <c r="AH215" s="67"/>
      <c r="AI215" s="67"/>
      <c r="AJ215" s="67"/>
      <c r="AK215" s="67"/>
      <c r="AL215" s="67"/>
      <c r="AM215" s="67"/>
      <c r="AN215" s="67"/>
      <c r="AO215" s="67"/>
      <c r="AP215" s="67"/>
      <c r="AQ215" s="67"/>
      <c r="AR215" s="67"/>
      <c r="AS215" s="67"/>
      <c r="AT215" s="67"/>
      <c r="AU215" s="67"/>
      <c r="AV215" s="67"/>
      <c r="AW215" s="67"/>
      <c r="AX215" s="67"/>
      <c r="AY215" s="67"/>
      <c r="AZ215" s="67"/>
      <c r="BA215" s="67"/>
      <c r="BB215" s="67"/>
      <c r="BC215" s="67"/>
      <c r="BD215" s="67"/>
      <c r="BE215" s="67"/>
      <c r="BF215" s="67"/>
      <c r="BG215" s="67"/>
      <c r="BH215" s="67"/>
      <c r="BI215" s="67"/>
      <c r="BJ215" s="67"/>
      <c r="BK215" s="67"/>
      <c r="BL215" s="67"/>
      <c r="BM215" s="67"/>
      <c r="BN215" s="67"/>
      <c r="BO215" s="67"/>
      <c r="BP215" s="67"/>
      <c r="BQ215" s="67"/>
      <c r="BR215" s="67"/>
      <c r="BS215" s="67"/>
      <c r="BT215" s="67"/>
      <c r="BU215" s="67"/>
      <c r="BV215" s="67"/>
      <c r="BW215" s="67"/>
      <c r="BX215" s="67"/>
      <c r="BY215" s="67"/>
    </row>
    <row r="216" spans="1:77" ht="15" customHeight="1">
      <c r="A216" s="67"/>
      <c r="B216" s="67"/>
      <c r="C216" s="67"/>
      <c r="D216" s="67"/>
      <c r="E216" s="76"/>
      <c r="F216" s="76"/>
      <c r="G216" s="76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  <c r="AE216" s="67"/>
      <c r="AF216" s="67"/>
      <c r="AG216" s="67"/>
      <c r="AH216" s="67"/>
      <c r="AI216" s="67"/>
      <c r="AJ216" s="67"/>
      <c r="AK216" s="67"/>
      <c r="AL216" s="67"/>
      <c r="AM216" s="67"/>
      <c r="AN216" s="67"/>
      <c r="AO216" s="67"/>
      <c r="AP216" s="67"/>
      <c r="AQ216" s="67"/>
      <c r="AR216" s="67"/>
      <c r="AS216" s="67"/>
      <c r="AT216" s="67"/>
      <c r="AU216" s="67"/>
      <c r="AV216" s="67"/>
      <c r="AW216" s="67"/>
      <c r="AX216" s="67"/>
      <c r="AY216" s="67"/>
      <c r="AZ216" s="67"/>
      <c r="BA216" s="67"/>
      <c r="BB216" s="67"/>
      <c r="BC216" s="67"/>
      <c r="BD216" s="67"/>
      <c r="BE216" s="67"/>
      <c r="BF216" s="67"/>
      <c r="BG216" s="67"/>
      <c r="BH216" s="67"/>
      <c r="BI216" s="67"/>
      <c r="BJ216" s="67"/>
      <c r="BK216" s="67"/>
      <c r="BL216" s="67"/>
      <c r="BM216" s="67"/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</row>
    <row r="217" spans="1:77" ht="15" customHeight="1">
      <c r="A217" s="67"/>
      <c r="B217" s="67"/>
      <c r="C217" s="67"/>
      <c r="D217" s="67"/>
      <c r="E217" s="76"/>
      <c r="F217" s="76"/>
      <c r="G217" s="76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  <c r="AE217" s="67"/>
      <c r="AF217" s="67"/>
      <c r="AG217" s="67"/>
      <c r="AH217" s="67"/>
      <c r="AI217" s="67"/>
      <c r="AJ217" s="67"/>
      <c r="AK217" s="67"/>
      <c r="AL217" s="67"/>
      <c r="AM217" s="67"/>
      <c r="AN217" s="67"/>
      <c r="AO217" s="67"/>
      <c r="AP217" s="67"/>
      <c r="AQ217" s="67"/>
      <c r="AR217" s="67"/>
      <c r="AS217" s="67"/>
      <c r="AT217" s="67"/>
      <c r="AU217" s="67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7"/>
      <c r="BG217" s="67"/>
      <c r="BH217" s="67"/>
      <c r="BI217" s="67"/>
      <c r="BJ217" s="67"/>
      <c r="BK217" s="67"/>
      <c r="BL217" s="67"/>
      <c r="BM217" s="67"/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</row>
    <row r="218" spans="1:77" ht="15" customHeight="1">
      <c r="A218" s="67"/>
      <c r="B218" s="67"/>
      <c r="C218" s="67"/>
      <c r="D218" s="67"/>
      <c r="E218" s="76"/>
      <c r="F218" s="76"/>
      <c r="G218" s="76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  <c r="AE218" s="67"/>
      <c r="AF218" s="67"/>
      <c r="AG218" s="67"/>
      <c r="AH218" s="67"/>
      <c r="AI218" s="67"/>
      <c r="AJ218" s="67"/>
      <c r="AK218" s="67"/>
      <c r="AL218" s="67"/>
      <c r="AM218" s="67"/>
      <c r="AN218" s="67"/>
      <c r="AO218" s="67"/>
      <c r="AP218" s="67"/>
      <c r="AQ218" s="67"/>
      <c r="AR218" s="67"/>
      <c r="AS218" s="67"/>
      <c r="AT218" s="67"/>
      <c r="AU218" s="67"/>
      <c r="AV218" s="67"/>
      <c r="AW218" s="67"/>
      <c r="AX218" s="67"/>
      <c r="AY218" s="67"/>
      <c r="AZ218" s="67"/>
      <c r="BA218" s="67"/>
      <c r="BB218" s="67"/>
      <c r="BC218" s="67"/>
      <c r="BD218" s="67"/>
      <c r="BE218" s="67"/>
      <c r="BF218" s="67"/>
      <c r="BG218" s="67"/>
      <c r="BH218" s="67"/>
      <c r="BI218" s="67"/>
      <c r="BJ218" s="67"/>
      <c r="BK218" s="67"/>
      <c r="BL218" s="67"/>
      <c r="BM218" s="67"/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</row>
    <row r="219" spans="1:77" ht="15" customHeight="1">
      <c r="A219" s="67"/>
      <c r="B219" s="67"/>
      <c r="C219" s="67"/>
      <c r="D219" s="67"/>
      <c r="E219" s="76"/>
      <c r="F219" s="76"/>
      <c r="G219" s="76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  <c r="AE219" s="67"/>
      <c r="AF219" s="67"/>
      <c r="AG219" s="67"/>
      <c r="AH219" s="67"/>
      <c r="AI219" s="67"/>
      <c r="AJ219" s="67"/>
      <c r="AK219" s="67"/>
      <c r="AL219" s="67"/>
      <c r="AM219" s="67"/>
      <c r="AN219" s="67"/>
      <c r="AO219" s="67"/>
      <c r="AP219" s="67"/>
      <c r="AQ219" s="67"/>
      <c r="AR219" s="67"/>
      <c r="AS219" s="67"/>
      <c r="AT219" s="67"/>
      <c r="AU219" s="67"/>
      <c r="AV219" s="67"/>
      <c r="AW219" s="67"/>
      <c r="AX219" s="67"/>
      <c r="AY219" s="67"/>
      <c r="AZ219" s="67"/>
      <c r="BA219" s="67"/>
      <c r="BB219" s="67"/>
      <c r="BC219" s="67"/>
      <c r="BD219" s="67"/>
      <c r="BE219" s="67"/>
      <c r="BF219" s="67"/>
      <c r="BG219" s="67"/>
      <c r="BH219" s="67"/>
      <c r="BI219" s="67"/>
      <c r="BJ219" s="67"/>
      <c r="BK219" s="67"/>
      <c r="BL219" s="67"/>
      <c r="BM219" s="67"/>
      <c r="BN219" s="67"/>
      <c r="BO219" s="67"/>
      <c r="BP219" s="67"/>
      <c r="BQ219" s="67"/>
      <c r="BR219" s="67"/>
      <c r="BS219" s="67"/>
      <c r="BT219" s="67"/>
      <c r="BU219" s="67"/>
      <c r="BV219" s="67"/>
      <c r="BW219" s="67"/>
      <c r="BX219" s="67"/>
      <c r="BY219" s="67"/>
    </row>
    <row r="220" spans="1:77" ht="15" customHeight="1">
      <c r="A220" s="67"/>
      <c r="B220" s="67"/>
      <c r="C220" s="67"/>
      <c r="D220" s="67"/>
      <c r="E220" s="76"/>
      <c r="F220" s="76"/>
      <c r="G220" s="76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  <c r="AE220" s="67"/>
      <c r="AF220" s="67"/>
      <c r="AG220" s="67"/>
      <c r="AH220" s="67"/>
      <c r="AI220" s="67"/>
      <c r="AJ220" s="67"/>
      <c r="AK220" s="67"/>
      <c r="AL220" s="67"/>
      <c r="AM220" s="67"/>
      <c r="AN220" s="67"/>
      <c r="AO220" s="67"/>
      <c r="AP220" s="67"/>
      <c r="AQ220" s="67"/>
      <c r="AR220" s="67"/>
      <c r="AS220" s="67"/>
      <c r="AT220" s="67"/>
      <c r="AU220" s="67"/>
      <c r="AV220" s="67"/>
      <c r="AW220" s="67"/>
      <c r="AX220" s="67"/>
      <c r="AY220" s="67"/>
      <c r="AZ220" s="67"/>
      <c r="BA220" s="67"/>
      <c r="BB220" s="67"/>
      <c r="BC220" s="67"/>
      <c r="BD220" s="67"/>
      <c r="BE220" s="67"/>
      <c r="BF220" s="67"/>
      <c r="BG220" s="67"/>
      <c r="BH220" s="67"/>
      <c r="BI220" s="67"/>
      <c r="BJ220" s="67"/>
      <c r="BK220" s="67"/>
      <c r="BL220" s="67"/>
      <c r="BM220" s="67"/>
      <c r="BN220" s="67"/>
      <c r="BO220" s="67"/>
      <c r="BP220" s="67"/>
      <c r="BQ220" s="67"/>
      <c r="BR220" s="67"/>
      <c r="BS220" s="67"/>
      <c r="BT220" s="67"/>
      <c r="BU220" s="67"/>
      <c r="BV220" s="67"/>
      <c r="BW220" s="67"/>
      <c r="BX220" s="67"/>
      <c r="BY220" s="67"/>
    </row>
    <row r="221" spans="1:77" ht="15" customHeight="1">
      <c r="A221" s="67"/>
      <c r="B221" s="67"/>
      <c r="C221" s="67"/>
      <c r="D221" s="67"/>
      <c r="E221" s="76"/>
      <c r="F221" s="76"/>
      <c r="G221" s="76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  <c r="AE221" s="67"/>
      <c r="AF221" s="67"/>
      <c r="AG221" s="67"/>
      <c r="AH221" s="67"/>
      <c r="AI221" s="67"/>
      <c r="AJ221" s="67"/>
      <c r="AK221" s="67"/>
      <c r="AL221" s="67"/>
      <c r="AM221" s="67"/>
      <c r="AN221" s="67"/>
      <c r="AO221" s="67"/>
      <c r="AP221" s="67"/>
      <c r="AQ221" s="67"/>
      <c r="AR221" s="67"/>
      <c r="AS221" s="67"/>
      <c r="AT221" s="67"/>
      <c r="AU221" s="67"/>
      <c r="AV221" s="67"/>
      <c r="AW221" s="67"/>
      <c r="AX221" s="67"/>
      <c r="AY221" s="67"/>
      <c r="AZ221" s="67"/>
      <c r="BA221" s="67"/>
      <c r="BB221" s="67"/>
      <c r="BC221" s="67"/>
      <c r="BD221" s="67"/>
      <c r="BE221" s="67"/>
      <c r="BF221" s="67"/>
      <c r="BG221" s="67"/>
      <c r="BH221" s="67"/>
      <c r="BI221" s="67"/>
      <c r="BJ221" s="67"/>
      <c r="BK221" s="67"/>
      <c r="BL221" s="67"/>
      <c r="BM221" s="67"/>
      <c r="BN221" s="67"/>
      <c r="BO221" s="67"/>
      <c r="BP221" s="67"/>
      <c r="BQ221" s="67"/>
      <c r="BR221" s="67"/>
      <c r="BS221" s="67"/>
      <c r="BT221" s="67"/>
      <c r="BU221" s="67"/>
      <c r="BV221" s="67"/>
      <c r="BW221" s="67"/>
      <c r="BX221" s="67"/>
      <c r="BY221" s="67"/>
    </row>
    <row r="222" spans="1:77" ht="15" customHeight="1">
      <c r="A222" s="67"/>
      <c r="B222" s="67"/>
      <c r="C222" s="67"/>
      <c r="D222" s="67"/>
      <c r="E222" s="76"/>
      <c r="F222" s="76"/>
      <c r="G222" s="76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  <c r="AE222" s="67"/>
      <c r="AF222" s="67"/>
      <c r="AG222" s="67"/>
      <c r="AH222" s="67"/>
      <c r="AI222" s="67"/>
      <c r="AJ222" s="67"/>
      <c r="AK222" s="67"/>
      <c r="AL222" s="67"/>
      <c r="AM222" s="67"/>
      <c r="AN222" s="67"/>
      <c r="AO222" s="67"/>
      <c r="AP222" s="67"/>
      <c r="AQ222" s="67"/>
      <c r="AR222" s="67"/>
      <c r="AS222" s="67"/>
      <c r="AT222" s="67"/>
      <c r="AU222" s="67"/>
      <c r="AV222" s="67"/>
      <c r="AW222" s="67"/>
      <c r="AX222" s="67"/>
      <c r="AY222" s="67"/>
      <c r="AZ222" s="67"/>
      <c r="BA222" s="67"/>
      <c r="BB222" s="67"/>
      <c r="BC222" s="67"/>
      <c r="BD222" s="67"/>
      <c r="BE222" s="67"/>
      <c r="BF222" s="67"/>
      <c r="BG222" s="67"/>
      <c r="BH222" s="67"/>
      <c r="BI222" s="67"/>
      <c r="BJ222" s="67"/>
      <c r="BK222" s="67"/>
      <c r="BL222" s="67"/>
      <c r="BM222" s="67"/>
      <c r="BN222" s="67"/>
      <c r="BO222" s="67"/>
      <c r="BP222" s="67"/>
      <c r="BQ222" s="67"/>
      <c r="BR222" s="67"/>
      <c r="BS222" s="67"/>
      <c r="BT222" s="67"/>
      <c r="BU222" s="67"/>
      <c r="BV222" s="67"/>
      <c r="BW222" s="67"/>
      <c r="BX222" s="67"/>
      <c r="BY222" s="67"/>
    </row>
    <row r="223" spans="1:77" ht="15" customHeight="1">
      <c r="A223" s="67"/>
      <c r="B223" s="67"/>
      <c r="C223" s="67"/>
      <c r="D223" s="67"/>
      <c r="E223" s="76"/>
      <c r="F223" s="76"/>
      <c r="G223" s="76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  <c r="AE223" s="67"/>
      <c r="AF223" s="67"/>
      <c r="AG223" s="67"/>
      <c r="AH223" s="67"/>
      <c r="AI223" s="67"/>
      <c r="AJ223" s="67"/>
      <c r="AK223" s="67"/>
      <c r="AL223" s="67"/>
      <c r="AM223" s="67"/>
      <c r="AN223" s="67"/>
      <c r="AO223" s="67"/>
      <c r="AP223" s="67"/>
      <c r="AQ223" s="67"/>
      <c r="AR223" s="67"/>
      <c r="AS223" s="67"/>
      <c r="AT223" s="67"/>
      <c r="AU223" s="67"/>
      <c r="AV223" s="67"/>
      <c r="AW223" s="67"/>
      <c r="AX223" s="67"/>
      <c r="AY223" s="67"/>
      <c r="AZ223" s="67"/>
      <c r="BA223" s="67"/>
      <c r="BB223" s="67"/>
      <c r="BC223" s="67"/>
      <c r="BD223" s="67"/>
      <c r="BE223" s="67"/>
      <c r="BF223" s="67"/>
      <c r="BG223" s="67"/>
      <c r="BH223" s="67"/>
      <c r="BI223" s="67"/>
      <c r="BJ223" s="67"/>
      <c r="BK223" s="67"/>
      <c r="BL223" s="67"/>
      <c r="BM223" s="67"/>
      <c r="BN223" s="67"/>
      <c r="BO223" s="67"/>
      <c r="BP223" s="67"/>
      <c r="BQ223" s="67"/>
      <c r="BR223" s="67"/>
      <c r="BS223" s="67"/>
      <c r="BT223" s="67"/>
      <c r="BU223" s="67"/>
      <c r="BV223" s="67"/>
      <c r="BW223" s="67"/>
      <c r="BX223" s="67"/>
      <c r="BY223" s="67"/>
    </row>
    <row r="224" spans="1:77" ht="15" customHeight="1">
      <c r="A224" s="67"/>
      <c r="B224" s="67"/>
      <c r="C224" s="67"/>
      <c r="D224" s="67"/>
      <c r="E224" s="76"/>
      <c r="F224" s="76"/>
      <c r="G224" s="76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  <c r="AE224" s="67"/>
      <c r="AF224" s="67"/>
      <c r="AG224" s="67"/>
      <c r="AH224" s="67"/>
      <c r="AI224" s="67"/>
      <c r="AJ224" s="67"/>
      <c r="AK224" s="67"/>
      <c r="AL224" s="67"/>
      <c r="AM224" s="67"/>
      <c r="AN224" s="67"/>
      <c r="AO224" s="67"/>
      <c r="AP224" s="67"/>
      <c r="AQ224" s="67"/>
      <c r="AR224" s="67"/>
      <c r="AS224" s="67"/>
      <c r="AT224" s="67"/>
      <c r="AU224" s="67"/>
      <c r="AV224" s="67"/>
      <c r="AW224" s="67"/>
      <c r="AX224" s="67"/>
      <c r="AY224" s="67"/>
      <c r="AZ224" s="67"/>
      <c r="BA224" s="67"/>
      <c r="BB224" s="67"/>
      <c r="BC224" s="67"/>
      <c r="BD224" s="67"/>
      <c r="BE224" s="67"/>
      <c r="BF224" s="67"/>
      <c r="BG224" s="67"/>
      <c r="BH224" s="67"/>
      <c r="BI224" s="67"/>
      <c r="BJ224" s="67"/>
      <c r="BK224" s="67"/>
      <c r="BL224" s="67"/>
      <c r="BM224" s="67"/>
      <c r="BN224" s="67"/>
      <c r="BO224" s="67"/>
      <c r="BP224" s="67"/>
      <c r="BQ224" s="67"/>
      <c r="BR224" s="67"/>
      <c r="BS224" s="67"/>
      <c r="BT224" s="67"/>
      <c r="BU224" s="67"/>
      <c r="BV224" s="67"/>
      <c r="BW224" s="67"/>
      <c r="BX224" s="67"/>
      <c r="BY224" s="67"/>
    </row>
    <row r="225" spans="1:77" ht="15" customHeight="1">
      <c r="A225" s="67"/>
      <c r="B225" s="67"/>
      <c r="C225" s="67"/>
      <c r="D225" s="67"/>
      <c r="E225" s="76"/>
      <c r="F225" s="76"/>
      <c r="G225" s="76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  <c r="AE225" s="67"/>
      <c r="AF225" s="67"/>
      <c r="AG225" s="67"/>
      <c r="AH225" s="67"/>
      <c r="AI225" s="67"/>
      <c r="AJ225" s="67"/>
      <c r="AK225" s="67"/>
      <c r="AL225" s="67"/>
      <c r="AM225" s="67"/>
      <c r="AN225" s="67"/>
      <c r="AO225" s="67"/>
      <c r="AP225" s="67"/>
      <c r="AQ225" s="67"/>
      <c r="AR225" s="67"/>
      <c r="AS225" s="67"/>
      <c r="AT225" s="67"/>
      <c r="AU225" s="67"/>
      <c r="AV225" s="67"/>
      <c r="AW225" s="67"/>
      <c r="AX225" s="67"/>
      <c r="AY225" s="67"/>
      <c r="AZ225" s="67"/>
      <c r="BA225" s="67"/>
      <c r="BB225" s="67"/>
      <c r="BC225" s="67"/>
      <c r="BD225" s="67"/>
      <c r="BE225" s="67"/>
      <c r="BF225" s="67"/>
      <c r="BG225" s="67"/>
      <c r="BH225" s="67"/>
      <c r="BI225" s="67"/>
      <c r="BJ225" s="67"/>
      <c r="BK225" s="67"/>
      <c r="BL225" s="67"/>
      <c r="BM225" s="67"/>
      <c r="BN225" s="67"/>
      <c r="BO225" s="67"/>
      <c r="BP225" s="67"/>
      <c r="BQ225" s="67"/>
      <c r="BR225" s="67"/>
      <c r="BS225" s="67"/>
      <c r="BT225" s="67"/>
      <c r="BU225" s="67"/>
      <c r="BV225" s="67"/>
      <c r="BW225" s="67"/>
      <c r="BX225" s="67"/>
      <c r="BY225" s="67"/>
    </row>
    <row r="226" spans="1:77" ht="15" customHeight="1">
      <c r="A226" s="67"/>
      <c r="B226" s="67"/>
      <c r="C226" s="67"/>
      <c r="D226" s="67"/>
      <c r="E226" s="76"/>
      <c r="F226" s="76"/>
      <c r="G226" s="76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  <c r="AE226" s="67"/>
      <c r="AF226" s="67"/>
      <c r="AG226" s="67"/>
      <c r="AH226" s="67"/>
      <c r="AI226" s="67"/>
      <c r="AJ226" s="67"/>
      <c r="AK226" s="67"/>
      <c r="AL226" s="67"/>
      <c r="AM226" s="67"/>
      <c r="AN226" s="67"/>
      <c r="AO226" s="67"/>
      <c r="AP226" s="67"/>
      <c r="AQ226" s="67"/>
      <c r="AR226" s="67"/>
      <c r="AS226" s="67"/>
      <c r="AT226" s="67"/>
      <c r="AU226" s="67"/>
      <c r="AV226" s="67"/>
      <c r="AW226" s="67"/>
      <c r="AX226" s="67"/>
      <c r="AY226" s="67"/>
      <c r="AZ226" s="67"/>
      <c r="BA226" s="67"/>
      <c r="BB226" s="67"/>
      <c r="BC226" s="67"/>
      <c r="BD226" s="67"/>
      <c r="BE226" s="67"/>
      <c r="BF226" s="67"/>
      <c r="BG226" s="67"/>
      <c r="BH226" s="67"/>
      <c r="BI226" s="67"/>
      <c r="BJ226" s="67"/>
      <c r="BK226" s="67"/>
      <c r="BL226" s="67"/>
      <c r="BM226" s="67"/>
      <c r="BN226" s="67"/>
      <c r="BO226" s="67"/>
      <c r="BP226" s="67"/>
      <c r="BQ226" s="67"/>
      <c r="BR226" s="67"/>
      <c r="BS226" s="67"/>
      <c r="BT226" s="67"/>
      <c r="BU226" s="67"/>
      <c r="BV226" s="67"/>
      <c r="BW226" s="67"/>
      <c r="BX226" s="67"/>
      <c r="BY226" s="67"/>
    </row>
    <row r="227" spans="1:77" ht="15" customHeight="1">
      <c r="A227" s="67"/>
      <c r="B227" s="67"/>
      <c r="C227" s="67"/>
      <c r="D227" s="67"/>
      <c r="E227" s="76"/>
      <c r="F227" s="76"/>
      <c r="G227" s="76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  <c r="AE227" s="67"/>
      <c r="AF227" s="67"/>
      <c r="AG227" s="67"/>
      <c r="AH227" s="67"/>
      <c r="AI227" s="67"/>
      <c r="AJ227" s="67"/>
      <c r="AK227" s="67"/>
      <c r="AL227" s="67"/>
      <c r="AM227" s="67"/>
      <c r="AN227" s="67"/>
      <c r="AO227" s="67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67"/>
      <c r="BO227" s="67"/>
      <c r="BP227" s="67"/>
      <c r="BQ227" s="67"/>
      <c r="BR227" s="67"/>
      <c r="BS227" s="67"/>
      <c r="BT227" s="67"/>
      <c r="BU227" s="67"/>
      <c r="BV227" s="67"/>
      <c r="BW227" s="67"/>
      <c r="BX227" s="67"/>
      <c r="BY227" s="67"/>
    </row>
    <row r="228" spans="1:77" ht="15" customHeight="1">
      <c r="A228" s="67"/>
      <c r="B228" s="67"/>
      <c r="C228" s="67"/>
      <c r="D228" s="67"/>
      <c r="E228" s="76"/>
      <c r="F228" s="76"/>
      <c r="G228" s="76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  <c r="AE228" s="67"/>
      <c r="AF228" s="67"/>
      <c r="AG228" s="67"/>
      <c r="AH228" s="67"/>
      <c r="AI228" s="67"/>
      <c r="AJ228" s="67"/>
      <c r="AK228" s="67"/>
      <c r="AL228" s="67"/>
      <c r="AM228" s="67"/>
      <c r="AN228" s="67"/>
      <c r="AO228" s="67"/>
      <c r="AP228" s="67"/>
      <c r="AQ228" s="67"/>
      <c r="AR228" s="67"/>
      <c r="AS228" s="67"/>
      <c r="AT228" s="67"/>
      <c r="AU228" s="67"/>
      <c r="AV228" s="67"/>
      <c r="AW228" s="67"/>
      <c r="AX228" s="67"/>
      <c r="AY228" s="67"/>
      <c r="AZ228" s="67"/>
      <c r="BA228" s="67"/>
      <c r="BB228" s="67"/>
      <c r="BC228" s="67"/>
      <c r="BD228" s="67"/>
      <c r="BE228" s="67"/>
      <c r="BF228" s="67"/>
      <c r="BG228" s="67"/>
      <c r="BH228" s="67"/>
      <c r="BI228" s="67"/>
      <c r="BJ228" s="67"/>
      <c r="BK228" s="67"/>
      <c r="BL228" s="67"/>
      <c r="BM228" s="67"/>
      <c r="BN228" s="67"/>
      <c r="BO228" s="67"/>
      <c r="BP228" s="67"/>
      <c r="BQ228" s="67"/>
      <c r="BR228" s="67"/>
      <c r="BS228" s="67"/>
      <c r="BT228" s="67"/>
      <c r="BU228" s="67"/>
      <c r="BV228" s="67"/>
      <c r="BW228" s="67"/>
      <c r="BX228" s="67"/>
      <c r="BY228" s="67"/>
    </row>
    <row r="229" spans="1:77" ht="15" customHeight="1">
      <c r="A229" s="67"/>
      <c r="B229" s="67"/>
      <c r="C229" s="67"/>
      <c r="D229" s="67"/>
      <c r="E229" s="76"/>
      <c r="F229" s="76"/>
      <c r="G229" s="76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  <c r="AE229" s="67"/>
      <c r="AF229" s="67"/>
      <c r="AG229" s="67"/>
      <c r="AH229" s="67"/>
      <c r="AI229" s="67"/>
      <c r="AJ229" s="67"/>
      <c r="AK229" s="67"/>
      <c r="AL229" s="67"/>
      <c r="AM229" s="67"/>
      <c r="AN229" s="67"/>
      <c r="AO229" s="67"/>
      <c r="AP229" s="67"/>
      <c r="AQ229" s="67"/>
      <c r="AR229" s="67"/>
      <c r="AS229" s="67"/>
      <c r="AT229" s="67"/>
      <c r="AU229" s="67"/>
      <c r="AV229" s="67"/>
      <c r="AW229" s="67"/>
      <c r="AX229" s="67"/>
      <c r="AY229" s="67"/>
      <c r="AZ229" s="67"/>
      <c r="BA229" s="67"/>
      <c r="BB229" s="67"/>
      <c r="BC229" s="67"/>
      <c r="BD229" s="67"/>
      <c r="BE229" s="67"/>
      <c r="BF229" s="67"/>
      <c r="BG229" s="67"/>
      <c r="BH229" s="67"/>
      <c r="BI229" s="67"/>
      <c r="BJ229" s="67"/>
      <c r="BK229" s="67"/>
      <c r="BL229" s="67"/>
      <c r="BM229" s="67"/>
      <c r="BN229" s="67"/>
      <c r="BO229" s="67"/>
      <c r="BP229" s="67"/>
      <c r="BQ229" s="67"/>
      <c r="BR229" s="67"/>
      <c r="BS229" s="67"/>
      <c r="BT229" s="67"/>
      <c r="BU229" s="67"/>
      <c r="BV229" s="67"/>
      <c r="BW229" s="67"/>
      <c r="BX229" s="67"/>
      <c r="BY229" s="67"/>
    </row>
    <row r="230" spans="1:77" ht="15" customHeight="1">
      <c r="A230" s="67"/>
      <c r="B230" s="67"/>
      <c r="C230" s="67"/>
      <c r="D230" s="67"/>
      <c r="E230" s="76"/>
      <c r="F230" s="76"/>
      <c r="G230" s="76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  <c r="AE230" s="67"/>
      <c r="AF230" s="67"/>
      <c r="AG230" s="67"/>
      <c r="AH230" s="67"/>
      <c r="AI230" s="67"/>
      <c r="AJ230" s="67"/>
      <c r="AK230" s="67"/>
      <c r="AL230" s="67"/>
      <c r="AM230" s="67"/>
      <c r="AN230" s="67"/>
      <c r="AO230" s="67"/>
      <c r="AP230" s="67"/>
      <c r="AQ230" s="67"/>
      <c r="AR230" s="67"/>
      <c r="AS230" s="67"/>
      <c r="AT230" s="67"/>
      <c r="AU230" s="67"/>
      <c r="AV230" s="67"/>
      <c r="AW230" s="67"/>
      <c r="AX230" s="67"/>
      <c r="AY230" s="67"/>
      <c r="AZ230" s="67"/>
      <c r="BA230" s="67"/>
      <c r="BB230" s="67"/>
      <c r="BC230" s="67"/>
      <c r="BD230" s="67"/>
      <c r="BE230" s="67"/>
      <c r="BF230" s="67"/>
      <c r="BG230" s="67"/>
      <c r="BH230" s="67"/>
      <c r="BI230" s="67"/>
      <c r="BJ230" s="67"/>
      <c r="BK230" s="67"/>
      <c r="BL230" s="67"/>
      <c r="BM230" s="67"/>
      <c r="BN230" s="67"/>
      <c r="BO230" s="67"/>
      <c r="BP230" s="67"/>
      <c r="BQ230" s="67"/>
      <c r="BR230" s="67"/>
      <c r="BS230" s="67"/>
      <c r="BT230" s="67"/>
      <c r="BU230" s="67"/>
      <c r="BV230" s="67"/>
      <c r="BW230" s="67"/>
      <c r="BX230" s="67"/>
      <c r="BY230" s="67"/>
    </row>
    <row r="231" spans="1:77" ht="15" customHeight="1">
      <c r="A231" s="67"/>
      <c r="B231" s="67"/>
      <c r="C231" s="67"/>
      <c r="D231" s="67"/>
      <c r="E231" s="76"/>
      <c r="F231" s="76"/>
      <c r="G231" s="76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  <c r="AE231" s="67"/>
      <c r="AF231" s="67"/>
      <c r="AG231" s="67"/>
      <c r="AH231" s="67"/>
      <c r="AI231" s="67"/>
      <c r="AJ231" s="67"/>
      <c r="AK231" s="67"/>
      <c r="AL231" s="67"/>
      <c r="AM231" s="67"/>
      <c r="AN231" s="67"/>
      <c r="AO231" s="67"/>
      <c r="AP231" s="67"/>
      <c r="AQ231" s="67"/>
      <c r="AR231" s="67"/>
      <c r="AS231" s="67"/>
      <c r="AT231" s="67"/>
      <c r="AU231" s="67"/>
      <c r="AV231" s="67"/>
      <c r="AW231" s="67"/>
      <c r="AX231" s="67"/>
      <c r="AY231" s="67"/>
      <c r="AZ231" s="67"/>
      <c r="BA231" s="67"/>
      <c r="BB231" s="67"/>
      <c r="BC231" s="67"/>
      <c r="BD231" s="67"/>
      <c r="BE231" s="67"/>
      <c r="BF231" s="67"/>
      <c r="BG231" s="67"/>
      <c r="BH231" s="67"/>
      <c r="BI231" s="67"/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</row>
    <row r="232" spans="1:77" ht="15" customHeight="1">
      <c r="A232" s="67"/>
      <c r="B232" s="67"/>
      <c r="C232" s="67"/>
      <c r="D232" s="67"/>
      <c r="E232" s="76"/>
      <c r="F232" s="76"/>
      <c r="G232" s="76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  <c r="AE232" s="67"/>
      <c r="AF232" s="67"/>
      <c r="AG232" s="67"/>
      <c r="AH232" s="67"/>
      <c r="AI232" s="67"/>
      <c r="AJ232" s="67"/>
      <c r="AK232" s="67"/>
      <c r="AL232" s="67"/>
      <c r="AM232" s="67"/>
      <c r="AN232" s="67"/>
      <c r="AO232" s="67"/>
      <c r="AP232" s="67"/>
      <c r="AQ232" s="67"/>
      <c r="AR232" s="67"/>
      <c r="AS232" s="67"/>
      <c r="AT232" s="67"/>
      <c r="AU232" s="67"/>
      <c r="AV232" s="67"/>
      <c r="AW232" s="67"/>
      <c r="AX232" s="67"/>
      <c r="AY232" s="67"/>
      <c r="AZ232" s="67"/>
      <c r="BA232" s="67"/>
      <c r="BB232" s="67"/>
      <c r="BC232" s="67"/>
      <c r="BD232" s="67"/>
      <c r="BE232" s="67"/>
      <c r="BF232" s="67"/>
      <c r="BG232" s="67"/>
      <c r="BH232" s="67"/>
      <c r="BI232" s="67"/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</row>
    <row r="233" spans="1:77" ht="15" customHeight="1">
      <c r="A233" s="67"/>
      <c r="B233" s="67"/>
      <c r="C233" s="67"/>
      <c r="D233" s="67"/>
      <c r="E233" s="76"/>
      <c r="F233" s="76"/>
      <c r="G233" s="76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  <c r="AE233" s="67"/>
      <c r="AF233" s="67"/>
      <c r="AG233" s="67"/>
      <c r="AH233" s="67"/>
      <c r="AI233" s="67"/>
      <c r="AJ233" s="67"/>
      <c r="AK233" s="67"/>
      <c r="AL233" s="67"/>
      <c r="AM233" s="67"/>
      <c r="AN233" s="67"/>
      <c r="AO233" s="67"/>
      <c r="AP233" s="67"/>
      <c r="AQ233" s="67"/>
      <c r="AR233" s="67"/>
      <c r="AS233" s="67"/>
      <c r="AT233" s="67"/>
      <c r="AU233" s="67"/>
      <c r="AV233" s="67"/>
      <c r="AW233" s="67"/>
      <c r="AX233" s="67"/>
      <c r="AY233" s="67"/>
      <c r="AZ233" s="67"/>
      <c r="BA233" s="67"/>
      <c r="BB233" s="67"/>
      <c r="BC233" s="67"/>
      <c r="BD233" s="67"/>
      <c r="BE233" s="67"/>
      <c r="BF233" s="67"/>
      <c r="BG233" s="67"/>
      <c r="BH233" s="67"/>
      <c r="BI233" s="67"/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</row>
    <row r="234" spans="1:77" ht="15" customHeight="1">
      <c r="A234" s="67"/>
      <c r="B234" s="67"/>
      <c r="C234" s="67"/>
      <c r="D234" s="67"/>
      <c r="E234" s="76"/>
      <c r="F234" s="76"/>
      <c r="G234" s="76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  <c r="AE234" s="67"/>
      <c r="AF234" s="67"/>
      <c r="AG234" s="67"/>
      <c r="AH234" s="67"/>
      <c r="AI234" s="67"/>
      <c r="AJ234" s="67"/>
      <c r="AK234" s="67"/>
      <c r="AL234" s="67"/>
      <c r="AM234" s="67"/>
      <c r="AN234" s="67"/>
      <c r="AO234" s="67"/>
      <c r="AP234" s="67"/>
      <c r="AQ234" s="67"/>
      <c r="AR234" s="67"/>
      <c r="AS234" s="67"/>
      <c r="AT234" s="67"/>
      <c r="AU234" s="67"/>
      <c r="AV234" s="67"/>
      <c r="AW234" s="67"/>
      <c r="AX234" s="67"/>
      <c r="AY234" s="67"/>
      <c r="AZ234" s="67"/>
      <c r="BA234" s="67"/>
      <c r="BB234" s="67"/>
      <c r="BC234" s="67"/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</row>
    <row r="235" spans="1:77" ht="15" customHeight="1">
      <c r="A235" s="67"/>
      <c r="B235" s="67"/>
      <c r="C235" s="67"/>
      <c r="D235" s="67"/>
      <c r="E235" s="76"/>
      <c r="F235" s="76"/>
      <c r="G235" s="76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  <c r="AE235" s="67"/>
      <c r="AF235" s="67"/>
      <c r="AG235" s="67"/>
      <c r="AH235" s="67"/>
      <c r="AI235" s="67"/>
      <c r="AJ235" s="67"/>
      <c r="AK235" s="67"/>
      <c r="AL235" s="67"/>
      <c r="AM235" s="67"/>
      <c r="AN235" s="67"/>
      <c r="AO235" s="67"/>
      <c r="AP235" s="67"/>
      <c r="AQ235" s="67"/>
      <c r="AR235" s="67"/>
      <c r="AS235" s="67"/>
      <c r="AT235" s="67"/>
      <c r="AU235" s="67"/>
      <c r="AV235" s="67"/>
      <c r="AW235" s="67"/>
      <c r="AX235" s="67"/>
      <c r="AY235" s="67"/>
      <c r="AZ235" s="67"/>
      <c r="BA235" s="67"/>
      <c r="BB235" s="67"/>
      <c r="BC235" s="67"/>
      <c r="BD235" s="67"/>
      <c r="BE235" s="67"/>
      <c r="BF235" s="67"/>
      <c r="BG235" s="67"/>
      <c r="BH235" s="67"/>
      <c r="BI235" s="67"/>
      <c r="BJ235" s="67"/>
      <c r="BK235" s="67"/>
      <c r="BL235" s="67"/>
      <c r="BM235" s="67"/>
      <c r="BN235" s="67"/>
      <c r="BO235" s="67"/>
      <c r="BP235" s="67"/>
      <c r="BQ235" s="67"/>
      <c r="BR235" s="67"/>
      <c r="BS235" s="67"/>
      <c r="BT235" s="67"/>
      <c r="BU235" s="67"/>
      <c r="BV235" s="67"/>
      <c r="BW235" s="67"/>
      <c r="BX235" s="67"/>
      <c r="BY235" s="67"/>
    </row>
    <row r="236" spans="1:77" ht="15" customHeight="1">
      <c r="A236" s="67"/>
      <c r="B236" s="67"/>
      <c r="C236" s="67"/>
      <c r="D236" s="67"/>
      <c r="E236" s="76"/>
      <c r="F236" s="76"/>
      <c r="G236" s="76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  <c r="AE236" s="67"/>
      <c r="AF236" s="67"/>
      <c r="AG236" s="67"/>
      <c r="AH236" s="67"/>
      <c r="AI236" s="67"/>
      <c r="AJ236" s="67"/>
      <c r="AK236" s="67"/>
      <c r="AL236" s="67"/>
      <c r="AM236" s="67"/>
      <c r="AN236" s="67"/>
      <c r="AO236" s="67"/>
      <c r="AP236" s="67"/>
      <c r="AQ236" s="67"/>
      <c r="AR236" s="67"/>
      <c r="AS236" s="67"/>
      <c r="AT236" s="67"/>
      <c r="AU236" s="67"/>
      <c r="AV236" s="67"/>
      <c r="AW236" s="67"/>
      <c r="AX236" s="67"/>
      <c r="AY236" s="67"/>
      <c r="AZ236" s="67"/>
      <c r="BA236" s="67"/>
      <c r="BB236" s="67"/>
      <c r="BC236" s="67"/>
      <c r="BD236" s="67"/>
      <c r="BE236" s="67"/>
      <c r="BF236" s="67"/>
      <c r="BG236" s="67"/>
      <c r="BH236" s="67"/>
      <c r="BI236" s="67"/>
      <c r="BJ236" s="67"/>
      <c r="BK236" s="67"/>
      <c r="BL236" s="67"/>
      <c r="BM236" s="67"/>
      <c r="BN236" s="67"/>
      <c r="BO236" s="67"/>
      <c r="BP236" s="67"/>
      <c r="BQ236" s="67"/>
      <c r="BR236" s="67"/>
      <c r="BS236" s="67"/>
      <c r="BT236" s="67"/>
      <c r="BU236" s="67"/>
      <c r="BV236" s="67"/>
      <c r="BW236" s="67"/>
      <c r="BX236" s="67"/>
      <c r="BY236" s="67"/>
    </row>
    <row r="237" spans="1:77" ht="15" customHeight="1">
      <c r="A237" s="67"/>
      <c r="B237" s="67"/>
      <c r="C237" s="67"/>
      <c r="D237" s="67"/>
      <c r="E237" s="76"/>
      <c r="F237" s="76"/>
      <c r="G237" s="76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  <c r="AE237" s="67"/>
      <c r="AF237" s="67"/>
      <c r="AG237" s="67"/>
      <c r="AH237" s="67"/>
      <c r="AI237" s="67"/>
      <c r="AJ237" s="67"/>
      <c r="AK237" s="67"/>
      <c r="AL237" s="67"/>
      <c r="AM237" s="67"/>
      <c r="AN237" s="67"/>
      <c r="AO237" s="67"/>
      <c r="AP237" s="67"/>
      <c r="AQ237" s="67"/>
      <c r="AR237" s="67"/>
      <c r="AS237" s="67"/>
      <c r="AT237" s="67"/>
      <c r="AU237" s="67"/>
      <c r="AV237" s="67"/>
      <c r="AW237" s="67"/>
      <c r="AX237" s="67"/>
      <c r="AY237" s="67"/>
      <c r="AZ237" s="67"/>
      <c r="BA237" s="67"/>
      <c r="BB237" s="67"/>
      <c r="BC237" s="67"/>
      <c r="BD237" s="67"/>
      <c r="BE237" s="67"/>
      <c r="BF237" s="67"/>
      <c r="BG237" s="67"/>
      <c r="BH237" s="67"/>
      <c r="BI237" s="67"/>
      <c r="BJ237" s="67"/>
      <c r="BK237" s="67"/>
      <c r="BL237" s="67"/>
      <c r="BM237" s="67"/>
      <c r="BN237" s="67"/>
      <c r="BO237" s="67"/>
      <c r="BP237" s="67"/>
      <c r="BQ237" s="67"/>
      <c r="BR237" s="67"/>
      <c r="BS237" s="67"/>
      <c r="BT237" s="67"/>
      <c r="BU237" s="67"/>
      <c r="BV237" s="67"/>
      <c r="BW237" s="67"/>
      <c r="BX237" s="67"/>
      <c r="BY237" s="67"/>
    </row>
    <row r="238" spans="1:77" ht="15" customHeight="1">
      <c r="A238" s="67"/>
      <c r="B238" s="67"/>
      <c r="C238" s="67"/>
      <c r="D238" s="67"/>
      <c r="E238" s="76"/>
      <c r="F238" s="76"/>
      <c r="G238" s="76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  <c r="AE238" s="67"/>
      <c r="AF238" s="67"/>
      <c r="AG238" s="67"/>
      <c r="AH238" s="67"/>
      <c r="AI238" s="67"/>
      <c r="AJ238" s="67"/>
      <c r="AK238" s="67"/>
      <c r="AL238" s="67"/>
      <c r="AM238" s="67"/>
      <c r="AN238" s="67"/>
      <c r="AO238" s="67"/>
      <c r="AP238" s="67"/>
      <c r="AQ238" s="67"/>
      <c r="AR238" s="67"/>
      <c r="AS238" s="67"/>
      <c r="AT238" s="67"/>
      <c r="AU238" s="67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7"/>
      <c r="BG238" s="67"/>
      <c r="BH238" s="67"/>
      <c r="BI238" s="67"/>
      <c r="BJ238" s="67"/>
      <c r="BK238" s="67"/>
      <c r="BL238" s="67"/>
      <c r="BM238" s="67"/>
      <c r="BN238" s="67"/>
      <c r="BO238" s="67"/>
      <c r="BP238" s="67"/>
      <c r="BQ238" s="67"/>
      <c r="BR238" s="67"/>
      <c r="BS238" s="67"/>
      <c r="BT238" s="67"/>
      <c r="BU238" s="67"/>
      <c r="BV238" s="67"/>
      <c r="BW238" s="67"/>
      <c r="BX238" s="67"/>
      <c r="BY238" s="67"/>
    </row>
    <row r="239" spans="1:77" ht="15" customHeight="1">
      <c r="A239" s="67"/>
      <c r="B239" s="67"/>
      <c r="C239" s="67"/>
      <c r="D239" s="67"/>
      <c r="E239" s="76"/>
      <c r="F239" s="76"/>
      <c r="G239" s="76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  <c r="AE239" s="67"/>
      <c r="AF239" s="67"/>
      <c r="AG239" s="67"/>
      <c r="AH239" s="67"/>
      <c r="AI239" s="67"/>
      <c r="AJ239" s="67"/>
      <c r="AK239" s="67"/>
      <c r="AL239" s="67"/>
      <c r="AM239" s="67"/>
      <c r="AN239" s="67"/>
      <c r="AO239" s="67"/>
      <c r="AP239" s="67"/>
      <c r="AQ239" s="67"/>
      <c r="AR239" s="67"/>
      <c r="AS239" s="67"/>
      <c r="AT239" s="67"/>
      <c r="AU239" s="67"/>
      <c r="AV239" s="67"/>
      <c r="AW239" s="67"/>
      <c r="AX239" s="67"/>
      <c r="AY239" s="67"/>
      <c r="AZ239" s="67"/>
      <c r="BA239" s="67"/>
      <c r="BB239" s="67"/>
      <c r="BC239" s="67"/>
      <c r="BD239" s="67"/>
      <c r="BE239" s="67"/>
      <c r="BF239" s="67"/>
      <c r="BG239" s="67"/>
      <c r="BH239" s="67"/>
      <c r="BI239" s="67"/>
      <c r="BJ239" s="67"/>
      <c r="BK239" s="67"/>
      <c r="BL239" s="67"/>
      <c r="BM239" s="67"/>
      <c r="BN239" s="67"/>
      <c r="BO239" s="67"/>
      <c r="BP239" s="67"/>
      <c r="BQ239" s="67"/>
      <c r="BR239" s="67"/>
      <c r="BS239" s="67"/>
      <c r="BT239" s="67"/>
      <c r="BU239" s="67"/>
      <c r="BV239" s="67"/>
      <c r="BW239" s="67"/>
      <c r="BX239" s="67"/>
      <c r="BY239" s="67"/>
    </row>
    <row r="240" spans="1:77" ht="15" customHeight="1">
      <c r="A240" s="67"/>
      <c r="B240" s="67"/>
      <c r="C240" s="67"/>
      <c r="D240" s="67"/>
      <c r="E240" s="76"/>
      <c r="F240" s="76"/>
      <c r="G240" s="76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  <c r="AE240" s="67"/>
      <c r="AF240" s="67"/>
      <c r="AG240" s="67"/>
      <c r="AH240" s="67"/>
      <c r="AI240" s="67"/>
      <c r="AJ240" s="67"/>
      <c r="AK240" s="67"/>
      <c r="AL240" s="67"/>
      <c r="AM240" s="67"/>
      <c r="AN240" s="67"/>
      <c r="AO240" s="67"/>
      <c r="AP240" s="67"/>
      <c r="AQ240" s="67"/>
      <c r="AR240" s="67"/>
      <c r="AS240" s="67"/>
      <c r="AT240" s="67"/>
      <c r="AU240" s="67"/>
      <c r="AV240" s="67"/>
      <c r="AW240" s="67"/>
      <c r="AX240" s="67"/>
      <c r="AY240" s="67"/>
      <c r="AZ240" s="67"/>
      <c r="BA240" s="67"/>
      <c r="BB240" s="67"/>
      <c r="BC240" s="67"/>
      <c r="BD240" s="67"/>
      <c r="BE240" s="67"/>
      <c r="BF240" s="67"/>
      <c r="BG240" s="67"/>
      <c r="BH240" s="67"/>
      <c r="BI240" s="67"/>
      <c r="BJ240" s="67"/>
      <c r="BK240" s="67"/>
      <c r="BL240" s="67"/>
      <c r="BM240" s="67"/>
      <c r="BN240" s="67"/>
      <c r="BO240" s="67"/>
      <c r="BP240" s="67"/>
      <c r="BQ240" s="67"/>
      <c r="BR240" s="67"/>
      <c r="BS240" s="67"/>
      <c r="BT240" s="67"/>
      <c r="BU240" s="67"/>
      <c r="BV240" s="67"/>
      <c r="BW240" s="67"/>
      <c r="BX240" s="67"/>
      <c r="BY240" s="67"/>
    </row>
    <row r="241" spans="1:77" ht="15" customHeight="1">
      <c r="A241" s="67"/>
      <c r="B241" s="67"/>
      <c r="C241" s="67"/>
      <c r="D241" s="67"/>
      <c r="E241" s="76"/>
      <c r="F241" s="76"/>
      <c r="G241" s="76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  <c r="AE241" s="67"/>
      <c r="AF241" s="67"/>
      <c r="AG241" s="67"/>
      <c r="AH241" s="67"/>
      <c r="AI241" s="67"/>
      <c r="AJ241" s="67"/>
      <c r="AK241" s="67"/>
      <c r="AL241" s="67"/>
      <c r="AM241" s="67"/>
      <c r="AN241" s="67"/>
      <c r="AO241" s="67"/>
      <c r="AP241" s="67"/>
      <c r="AQ241" s="67"/>
      <c r="AR241" s="67"/>
      <c r="AS241" s="67"/>
      <c r="AT241" s="67"/>
      <c r="AU241" s="67"/>
      <c r="AV241" s="67"/>
      <c r="AW241" s="67"/>
      <c r="AX241" s="67"/>
      <c r="AY241" s="67"/>
      <c r="AZ241" s="67"/>
      <c r="BA241" s="67"/>
      <c r="BB241" s="67"/>
      <c r="BC241" s="67"/>
      <c r="BD241" s="67"/>
      <c r="BE241" s="67"/>
      <c r="BF241" s="67"/>
      <c r="BG241" s="67"/>
      <c r="BH241" s="67"/>
      <c r="BI241" s="67"/>
      <c r="BJ241" s="67"/>
      <c r="BK241" s="67"/>
      <c r="BL241" s="67"/>
      <c r="BM241" s="67"/>
      <c r="BN241" s="67"/>
      <c r="BO241" s="67"/>
      <c r="BP241" s="67"/>
      <c r="BQ241" s="67"/>
      <c r="BR241" s="67"/>
      <c r="BS241" s="67"/>
      <c r="BT241" s="67"/>
      <c r="BU241" s="67"/>
      <c r="BV241" s="67"/>
      <c r="BW241" s="67"/>
      <c r="BX241" s="67"/>
      <c r="BY241" s="67"/>
    </row>
    <row r="242" spans="1:77" ht="15" customHeight="1">
      <c r="A242" s="67"/>
      <c r="B242" s="67"/>
      <c r="C242" s="67"/>
      <c r="D242" s="67"/>
      <c r="E242" s="76"/>
      <c r="F242" s="76"/>
      <c r="G242" s="76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  <c r="AE242" s="67"/>
      <c r="AF242" s="67"/>
      <c r="AG242" s="67"/>
      <c r="AH242" s="67"/>
      <c r="AI242" s="67"/>
      <c r="AJ242" s="67"/>
      <c r="AK242" s="67"/>
      <c r="AL242" s="67"/>
      <c r="AM242" s="67"/>
      <c r="AN242" s="67"/>
      <c r="AO242" s="67"/>
      <c r="AP242" s="67"/>
      <c r="AQ242" s="67"/>
      <c r="AR242" s="67"/>
      <c r="AS242" s="67"/>
      <c r="AT242" s="67"/>
      <c r="AU242" s="67"/>
      <c r="AV242" s="67"/>
      <c r="AW242" s="67"/>
      <c r="AX242" s="67"/>
      <c r="AY242" s="67"/>
      <c r="AZ242" s="67"/>
      <c r="BA242" s="67"/>
      <c r="BB242" s="67"/>
      <c r="BC242" s="67"/>
      <c r="BD242" s="67"/>
      <c r="BE242" s="67"/>
      <c r="BF242" s="67"/>
      <c r="BG242" s="67"/>
      <c r="BH242" s="67"/>
      <c r="BI242" s="67"/>
      <c r="BJ242" s="67"/>
      <c r="BK242" s="67"/>
      <c r="BL242" s="67"/>
      <c r="BM242" s="67"/>
      <c r="BN242" s="67"/>
      <c r="BO242" s="67"/>
      <c r="BP242" s="67"/>
      <c r="BQ242" s="67"/>
      <c r="BR242" s="67"/>
      <c r="BS242" s="67"/>
      <c r="BT242" s="67"/>
      <c r="BU242" s="67"/>
      <c r="BV242" s="67"/>
      <c r="BW242" s="67"/>
      <c r="BX242" s="67"/>
      <c r="BY242" s="67"/>
    </row>
    <row r="243" spans="1:77" ht="15" customHeight="1">
      <c r="A243" s="67"/>
      <c r="B243" s="67"/>
      <c r="C243" s="67"/>
      <c r="D243" s="67"/>
      <c r="E243" s="76"/>
      <c r="F243" s="76"/>
      <c r="G243" s="76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  <c r="AE243" s="67"/>
      <c r="AF243" s="67"/>
      <c r="AG243" s="67"/>
      <c r="AH243" s="67"/>
      <c r="AI243" s="67"/>
      <c r="AJ243" s="67"/>
      <c r="AK243" s="67"/>
      <c r="AL243" s="67"/>
      <c r="AM243" s="67"/>
      <c r="AN243" s="67"/>
      <c r="AO243" s="67"/>
      <c r="AP243" s="67"/>
      <c r="AQ243" s="67"/>
      <c r="AR243" s="67"/>
      <c r="AS243" s="67"/>
      <c r="AT243" s="67"/>
      <c r="AU243" s="67"/>
      <c r="AV243" s="67"/>
      <c r="AW243" s="67"/>
      <c r="AX243" s="67"/>
      <c r="AY243" s="67"/>
      <c r="AZ243" s="67"/>
      <c r="BA243" s="67"/>
      <c r="BB243" s="67"/>
      <c r="BC243" s="67"/>
      <c r="BD243" s="67"/>
      <c r="BE243" s="67"/>
      <c r="BF243" s="67"/>
      <c r="BG243" s="67"/>
      <c r="BH243" s="67"/>
      <c r="BI243" s="67"/>
      <c r="BJ243" s="67"/>
      <c r="BK243" s="67"/>
      <c r="BL243" s="67"/>
      <c r="BM243" s="67"/>
      <c r="BN243" s="67"/>
      <c r="BO243" s="67"/>
      <c r="BP243" s="67"/>
      <c r="BQ243" s="67"/>
      <c r="BR243" s="67"/>
      <c r="BS243" s="67"/>
      <c r="BT243" s="67"/>
      <c r="BU243" s="67"/>
      <c r="BV243" s="67"/>
      <c r="BW243" s="67"/>
      <c r="BX243" s="67"/>
      <c r="BY243" s="67"/>
    </row>
    <row r="244" spans="1:77" ht="15" customHeight="1">
      <c r="A244" s="67"/>
      <c r="B244" s="67"/>
      <c r="C244" s="67"/>
      <c r="D244" s="67"/>
      <c r="E244" s="76"/>
      <c r="F244" s="76"/>
      <c r="G244" s="76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  <c r="AE244" s="67"/>
      <c r="AF244" s="67"/>
      <c r="AG244" s="67"/>
      <c r="AH244" s="67"/>
      <c r="AI244" s="67"/>
      <c r="AJ244" s="67"/>
      <c r="AK244" s="67"/>
      <c r="AL244" s="67"/>
      <c r="AM244" s="67"/>
      <c r="AN244" s="67"/>
      <c r="AO244" s="67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67"/>
      <c r="BO244" s="67"/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</row>
    <row r="245" spans="1:77" ht="15" customHeight="1">
      <c r="A245" s="67"/>
      <c r="B245" s="67"/>
      <c r="C245" s="67"/>
      <c r="D245" s="67"/>
      <c r="E245" s="76"/>
      <c r="F245" s="76"/>
      <c r="G245" s="76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  <c r="AE245" s="67"/>
      <c r="AF245" s="67"/>
      <c r="AG245" s="67"/>
      <c r="AH245" s="67"/>
      <c r="AI245" s="67"/>
      <c r="AJ245" s="67"/>
      <c r="AK245" s="67"/>
      <c r="AL245" s="67"/>
      <c r="AM245" s="67"/>
      <c r="AN245" s="67"/>
      <c r="AO245" s="67"/>
      <c r="AP245" s="67"/>
      <c r="AQ245" s="67"/>
      <c r="AR245" s="67"/>
      <c r="AS245" s="67"/>
      <c r="AT245" s="67"/>
      <c r="AU245" s="67"/>
      <c r="AV245" s="67"/>
      <c r="AW245" s="67"/>
      <c r="AX245" s="67"/>
      <c r="AY245" s="67"/>
      <c r="AZ245" s="67"/>
      <c r="BA245" s="67"/>
      <c r="BB245" s="67"/>
      <c r="BC245" s="67"/>
      <c r="BD245" s="67"/>
      <c r="BE245" s="67"/>
      <c r="BF245" s="67"/>
      <c r="BG245" s="67"/>
      <c r="BH245" s="67"/>
      <c r="BI245" s="67"/>
      <c r="BJ245" s="67"/>
      <c r="BK245" s="67"/>
      <c r="BL245" s="67"/>
      <c r="BM245" s="67"/>
      <c r="BN245" s="67"/>
      <c r="BO245" s="67"/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</row>
    <row r="246" spans="1:77" ht="15" customHeight="1">
      <c r="A246" s="67"/>
      <c r="B246" s="67"/>
      <c r="C246" s="67"/>
      <c r="D246" s="67"/>
      <c r="E246" s="76"/>
      <c r="F246" s="76"/>
      <c r="G246" s="76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  <c r="AE246" s="67"/>
      <c r="AF246" s="67"/>
      <c r="AG246" s="67"/>
      <c r="AH246" s="67"/>
      <c r="AI246" s="67"/>
      <c r="AJ246" s="67"/>
      <c r="AK246" s="67"/>
      <c r="AL246" s="67"/>
      <c r="AM246" s="67"/>
      <c r="AN246" s="67"/>
      <c r="AO246" s="67"/>
      <c r="AP246" s="67"/>
      <c r="AQ246" s="67"/>
      <c r="AR246" s="67"/>
      <c r="AS246" s="67"/>
      <c r="AT246" s="67"/>
      <c r="AU246" s="67"/>
      <c r="AV246" s="67"/>
      <c r="AW246" s="67"/>
      <c r="AX246" s="67"/>
      <c r="AY246" s="67"/>
      <c r="AZ246" s="67"/>
      <c r="BA246" s="67"/>
      <c r="BB246" s="67"/>
      <c r="BC246" s="67"/>
      <c r="BD246" s="67"/>
      <c r="BE246" s="67"/>
      <c r="BF246" s="67"/>
      <c r="BG246" s="67"/>
      <c r="BH246" s="67"/>
      <c r="BI246" s="67"/>
      <c r="BJ246" s="67"/>
      <c r="BK246" s="67"/>
      <c r="BL246" s="67"/>
      <c r="BM246" s="67"/>
      <c r="BN246" s="67"/>
      <c r="BO246" s="67"/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</row>
    <row r="247" spans="1:77" ht="15" customHeight="1">
      <c r="A247" s="67"/>
      <c r="B247" s="67"/>
      <c r="C247" s="67"/>
      <c r="D247" s="67"/>
      <c r="E247" s="76"/>
      <c r="F247" s="76"/>
      <c r="G247" s="76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  <c r="AE247" s="67"/>
      <c r="AF247" s="67"/>
      <c r="AG247" s="67"/>
      <c r="AH247" s="67"/>
      <c r="AI247" s="67"/>
      <c r="AJ247" s="67"/>
      <c r="AK247" s="67"/>
      <c r="AL247" s="67"/>
      <c r="AM247" s="67"/>
      <c r="AN247" s="67"/>
      <c r="AO247" s="67"/>
      <c r="AP247" s="67"/>
      <c r="AQ247" s="67"/>
      <c r="AR247" s="67"/>
      <c r="AS247" s="67"/>
      <c r="AT247" s="67"/>
      <c r="AU247" s="67"/>
      <c r="AV247" s="67"/>
      <c r="AW247" s="67"/>
      <c r="AX247" s="67"/>
      <c r="AY247" s="67"/>
      <c r="AZ247" s="67"/>
      <c r="BA247" s="67"/>
      <c r="BB247" s="67"/>
      <c r="BC247" s="67"/>
      <c r="BD247" s="67"/>
      <c r="BE247" s="67"/>
      <c r="BF247" s="67"/>
      <c r="BG247" s="67"/>
      <c r="BH247" s="67"/>
      <c r="BI247" s="67"/>
      <c r="BJ247" s="67"/>
      <c r="BK247" s="67"/>
      <c r="BL247" s="67"/>
      <c r="BM247" s="67"/>
      <c r="BN247" s="67"/>
      <c r="BO247" s="67"/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</row>
    <row r="248" spans="1:77" ht="15" customHeight="1">
      <c r="A248" s="67"/>
      <c r="B248" s="67"/>
      <c r="C248" s="67"/>
      <c r="D248" s="67"/>
      <c r="E248" s="76"/>
      <c r="F248" s="76"/>
      <c r="G248" s="76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  <c r="AE248" s="67"/>
      <c r="AF248" s="67"/>
      <c r="AG248" s="67"/>
      <c r="AH248" s="67"/>
      <c r="AI248" s="67"/>
      <c r="AJ248" s="67"/>
      <c r="AK248" s="67"/>
      <c r="AL248" s="67"/>
      <c r="AM248" s="67"/>
      <c r="AN248" s="67"/>
      <c r="AO248" s="67"/>
      <c r="AP248" s="67"/>
      <c r="AQ248" s="67"/>
      <c r="AR248" s="67"/>
      <c r="AS248" s="67"/>
      <c r="AT248" s="67"/>
      <c r="AU248" s="67"/>
      <c r="AV248" s="67"/>
      <c r="AW248" s="67"/>
      <c r="AX248" s="67"/>
      <c r="AY248" s="67"/>
      <c r="AZ248" s="67"/>
      <c r="BA248" s="67"/>
      <c r="BB248" s="67"/>
      <c r="BC248" s="67"/>
      <c r="BD248" s="67"/>
      <c r="BE248" s="67"/>
      <c r="BF248" s="67"/>
      <c r="BG248" s="67"/>
      <c r="BH248" s="67"/>
      <c r="BI248" s="67"/>
      <c r="BJ248" s="67"/>
      <c r="BK248" s="67"/>
      <c r="BL248" s="67"/>
      <c r="BM248" s="67"/>
      <c r="BN248" s="67"/>
      <c r="BO248" s="67"/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</row>
    <row r="249" spans="1:77" ht="15" customHeight="1">
      <c r="A249" s="67"/>
      <c r="B249" s="67"/>
      <c r="C249" s="67"/>
      <c r="D249" s="67"/>
      <c r="E249" s="76"/>
      <c r="F249" s="76"/>
      <c r="G249" s="76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  <c r="AE249" s="67"/>
      <c r="AF249" s="67"/>
      <c r="AG249" s="67"/>
      <c r="AH249" s="67"/>
      <c r="AI249" s="67"/>
      <c r="AJ249" s="67"/>
      <c r="AK249" s="67"/>
      <c r="AL249" s="67"/>
      <c r="AM249" s="67"/>
      <c r="AN249" s="67"/>
      <c r="AO249" s="67"/>
      <c r="AP249" s="67"/>
      <c r="AQ249" s="67"/>
      <c r="AR249" s="67"/>
      <c r="AS249" s="67"/>
      <c r="AT249" s="67"/>
      <c r="AU249" s="67"/>
      <c r="AV249" s="67"/>
      <c r="AW249" s="67"/>
      <c r="AX249" s="67"/>
      <c r="AY249" s="67"/>
      <c r="AZ249" s="67"/>
      <c r="BA249" s="67"/>
      <c r="BB249" s="67"/>
      <c r="BC249" s="67"/>
      <c r="BD249" s="67"/>
      <c r="BE249" s="67"/>
      <c r="BF249" s="67"/>
      <c r="BG249" s="67"/>
      <c r="BH249" s="67"/>
      <c r="BI249" s="67"/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</row>
    <row r="250" spans="1:77" ht="15" customHeight="1">
      <c r="A250" s="67"/>
      <c r="B250" s="67"/>
      <c r="C250" s="67"/>
      <c r="D250" s="67"/>
      <c r="E250" s="76"/>
      <c r="F250" s="76"/>
      <c r="G250" s="76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  <c r="AE250" s="67"/>
      <c r="AF250" s="67"/>
      <c r="AG250" s="67"/>
      <c r="AH250" s="67"/>
      <c r="AI250" s="67"/>
      <c r="AJ250" s="67"/>
      <c r="AK250" s="67"/>
      <c r="AL250" s="67"/>
      <c r="AM250" s="67"/>
      <c r="AN250" s="67"/>
      <c r="AO250" s="67"/>
      <c r="AP250" s="67"/>
      <c r="AQ250" s="67"/>
      <c r="AR250" s="67"/>
      <c r="AS250" s="67"/>
      <c r="AT250" s="67"/>
      <c r="AU250" s="67"/>
      <c r="AV250" s="67"/>
      <c r="AW250" s="67"/>
      <c r="AX250" s="67"/>
      <c r="AY250" s="67"/>
      <c r="AZ250" s="67"/>
      <c r="BA250" s="67"/>
      <c r="BB250" s="67"/>
      <c r="BC250" s="67"/>
      <c r="BD250" s="67"/>
      <c r="BE250" s="67"/>
      <c r="BF250" s="67"/>
      <c r="BG250" s="67"/>
      <c r="BH250" s="67"/>
      <c r="BI250" s="67"/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</row>
    <row r="251" spans="1:77" ht="15" customHeight="1">
      <c r="A251" s="67"/>
      <c r="B251" s="67"/>
      <c r="C251" s="67"/>
      <c r="D251" s="67"/>
      <c r="E251" s="76"/>
      <c r="F251" s="76"/>
      <c r="G251" s="76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  <c r="AE251" s="67"/>
      <c r="AF251" s="67"/>
      <c r="AG251" s="67"/>
      <c r="AH251" s="67"/>
      <c r="AI251" s="67"/>
      <c r="AJ251" s="67"/>
      <c r="AK251" s="67"/>
      <c r="AL251" s="67"/>
      <c r="AM251" s="67"/>
      <c r="AN251" s="67"/>
      <c r="AO251" s="67"/>
      <c r="AP251" s="67"/>
      <c r="AQ251" s="67"/>
      <c r="AR251" s="67"/>
      <c r="AS251" s="67"/>
      <c r="AT251" s="67"/>
      <c r="AU251" s="67"/>
      <c r="AV251" s="67"/>
      <c r="AW251" s="67"/>
      <c r="AX251" s="67"/>
      <c r="AY251" s="67"/>
      <c r="AZ251" s="67"/>
      <c r="BA251" s="67"/>
      <c r="BB251" s="67"/>
      <c r="BC251" s="67"/>
      <c r="BD251" s="67"/>
      <c r="BE251" s="67"/>
      <c r="BF251" s="67"/>
      <c r="BG251" s="67"/>
      <c r="BH251" s="67"/>
      <c r="BI251" s="67"/>
      <c r="BJ251" s="67"/>
      <c r="BK251" s="67"/>
      <c r="BL251" s="67"/>
      <c r="BM251" s="67"/>
      <c r="BN251" s="67"/>
      <c r="BO251" s="67"/>
      <c r="BP251" s="67"/>
      <c r="BQ251" s="67"/>
      <c r="BR251" s="67"/>
      <c r="BS251" s="67"/>
      <c r="BT251" s="67"/>
      <c r="BU251" s="67"/>
      <c r="BV251" s="67"/>
      <c r="BW251" s="67"/>
      <c r="BX251" s="67"/>
      <c r="BY251" s="67"/>
    </row>
    <row r="252" spans="1:77" ht="15" customHeight="1">
      <c r="A252" s="67"/>
      <c r="B252" s="67"/>
      <c r="C252" s="67"/>
      <c r="D252" s="67"/>
      <c r="E252" s="76"/>
      <c r="F252" s="76"/>
      <c r="G252" s="76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  <c r="AE252" s="67"/>
      <c r="AF252" s="67"/>
      <c r="AG252" s="67"/>
      <c r="AH252" s="67"/>
      <c r="AI252" s="67"/>
      <c r="AJ252" s="67"/>
      <c r="AK252" s="67"/>
      <c r="AL252" s="67"/>
      <c r="AM252" s="67"/>
      <c r="AN252" s="67"/>
      <c r="AO252" s="67"/>
      <c r="AP252" s="67"/>
      <c r="AQ252" s="67"/>
      <c r="AR252" s="67"/>
      <c r="AS252" s="67"/>
      <c r="AT252" s="67"/>
      <c r="AU252" s="67"/>
      <c r="AV252" s="67"/>
      <c r="AW252" s="67"/>
      <c r="AX252" s="67"/>
      <c r="AY252" s="67"/>
      <c r="AZ252" s="67"/>
      <c r="BA252" s="67"/>
      <c r="BB252" s="67"/>
      <c r="BC252" s="67"/>
      <c r="BD252" s="67"/>
      <c r="BE252" s="67"/>
      <c r="BF252" s="67"/>
      <c r="BG252" s="67"/>
      <c r="BH252" s="67"/>
      <c r="BI252" s="67"/>
      <c r="BJ252" s="67"/>
      <c r="BK252" s="67"/>
      <c r="BL252" s="67"/>
      <c r="BM252" s="67"/>
      <c r="BN252" s="67"/>
      <c r="BO252" s="67"/>
      <c r="BP252" s="67"/>
      <c r="BQ252" s="67"/>
      <c r="BR252" s="67"/>
      <c r="BS252" s="67"/>
      <c r="BT252" s="67"/>
      <c r="BU252" s="67"/>
      <c r="BV252" s="67"/>
      <c r="BW252" s="67"/>
      <c r="BX252" s="67"/>
      <c r="BY252" s="67"/>
    </row>
    <row r="253" spans="1:77" ht="15" customHeight="1">
      <c r="A253" s="67"/>
      <c r="B253" s="67"/>
      <c r="C253" s="67"/>
      <c r="D253" s="67"/>
      <c r="E253" s="76"/>
      <c r="F253" s="76"/>
      <c r="G253" s="76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  <c r="AE253" s="67"/>
      <c r="AF253" s="67"/>
      <c r="AG253" s="67"/>
      <c r="AH253" s="67"/>
      <c r="AI253" s="67"/>
      <c r="AJ253" s="67"/>
      <c r="AK253" s="67"/>
      <c r="AL253" s="67"/>
      <c r="AM253" s="67"/>
      <c r="AN253" s="67"/>
      <c r="AO253" s="67"/>
      <c r="AP253" s="67"/>
      <c r="AQ253" s="67"/>
      <c r="AR253" s="67"/>
      <c r="AS253" s="67"/>
      <c r="AT253" s="67"/>
      <c r="AU253" s="67"/>
      <c r="AV253" s="67"/>
      <c r="AW253" s="67"/>
      <c r="AX253" s="67"/>
      <c r="AY253" s="67"/>
      <c r="AZ253" s="67"/>
      <c r="BA253" s="67"/>
      <c r="BB253" s="67"/>
      <c r="BC253" s="67"/>
      <c r="BD253" s="67"/>
      <c r="BE253" s="67"/>
      <c r="BF253" s="67"/>
      <c r="BG253" s="67"/>
      <c r="BH253" s="67"/>
      <c r="BI253" s="67"/>
      <c r="BJ253" s="67"/>
      <c r="BK253" s="67"/>
      <c r="BL253" s="67"/>
      <c r="BM253" s="67"/>
      <c r="BN253" s="67"/>
      <c r="BO253" s="67"/>
      <c r="BP253" s="67"/>
      <c r="BQ253" s="67"/>
      <c r="BR253" s="67"/>
      <c r="BS253" s="67"/>
      <c r="BT253" s="67"/>
      <c r="BU253" s="67"/>
      <c r="BV253" s="67"/>
      <c r="BW253" s="67"/>
      <c r="BX253" s="67"/>
      <c r="BY253" s="67"/>
    </row>
    <row r="254" spans="1:77" ht="15" customHeight="1">
      <c r="A254" s="67"/>
      <c r="B254" s="67"/>
      <c r="C254" s="67"/>
      <c r="D254" s="67"/>
      <c r="E254" s="76"/>
      <c r="F254" s="76"/>
      <c r="G254" s="76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  <c r="AE254" s="67"/>
      <c r="AF254" s="67"/>
      <c r="AG254" s="67"/>
      <c r="AH254" s="67"/>
      <c r="AI254" s="67"/>
      <c r="AJ254" s="67"/>
      <c r="AK254" s="67"/>
      <c r="AL254" s="67"/>
      <c r="AM254" s="67"/>
      <c r="AN254" s="67"/>
      <c r="AO254" s="67"/>
      <c r="AP254" s="67"/>
      <c r="AQ254" s="67"/>
      <c r="AR254" s="67"/>
      <c r="AS254" s="67"/>
      <c r="AT254" s="67"/>
      <c r="AU254" s="67"/>
      <c r="AV254" s="67"/>
      <c r="AW254" s="67"/>
      <c r="AX254" s="67"/>
      <c r="AY254" s="67"/>
      <c r="AZ254" s="67"/>
      <c r="BA254" s="67"/>
      <c r="BB254" s="67"/>
      <c r="BC254" s="67"/>
      <c r="BD254" s="67"/>
      <c r="BE254" s="67"/>
      <c r="BF254" s="67"/>
      <c r="BG254" s="67"/>
      <c r="BH254" s="67"/>
      <c r="BI254" s="67"/>
      <c r="BJ254" s="67"/>
      <c r="BK254" s="67"/>
      <c r="BL254" s="67"/>
      <c r="BM254" s="67"/>
      <c r="BN254" s="67"/>
      <c r="BO254" s="67"/>
      <c r="BP254" s="67"/>
      <c r="BQ254" s="67"/>
      <c r="BR254" s="67"/>
      <c r="BS254" s="67"/>
      <c r="BT254" s="67"/>
      <c r="BU254" s="67"/>
      <c r="BV254" s="67"/>
      <c r="BW254" s="67"/>
      <c r="BX254" s="67"/>
      <c r="BY254" s="67"/>
    </row>
    <row r="255" spans="1:77" ht="15" customHeight="1">
      <c r="A255" s="67"/>
      <c r="B255" s="67"/>
      <c r="C255" s="67"/>
      <c r="D255" s="67"/>
      <c r="E255" s="76"/>
      <c r="F255" s="76"/>
      <c r="G255" s="76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  <c r="AE255" s="67"/>
      <c r="AF255" s="67"/>
      <c r="AG255" s="67"/>
      <c r="AH255" s="67"/>
      <c r="AI255" s="67"/>
      <c r="AJ255" s="67"/>
      <c r="AK255" s="67"/>
      <c r="AL255" s="67"/>
      <c r="AM255" s="67"/>
      <c r="AN255" s="67"/>
      <c r="AO255" s="67"/>
      <c r="AP255" s="67"/>
      <c r="AQ255" s="67"/>
      <c r="AR255" s="67"/>
      <c r="AS255" s="67"/>
      <c r="AT255" s="67"/>
      <c r="AU255" s="67"/>
      <c r="AV255" s="67"/>
      <c r="AW255" s="67"/>
      <c r="AX255" s="67"/>
      <c r="AY255" s="67"/>
      <c r="AZ255" s="67"/>
      <c r="BA255" s="67"/>
      <c r="BB255" s="67"/>
      <c r="BC255" s="67"/>
      <c r="BD255" s="67"/>
      <c r="BE255" s="67"/>
      <c r="BF255" s="67"/>
      <c r="BG255" s="67"/>
      <c r="BH255" s="67"/>
      <c r="BI255" s="67"/>
      <c r="BJ255" s="67"/>
      <c r="BK255" s="67"/>
      <c r="BL255" s="67"/>
      <c r="BM255" s="67"/>
      <c r="BN255" s="67"/>
      <c r="BO255" s="67"/>
      <c r="BP255" s="67"/>
      <c r="BQ255" s="67"/>
      <c r="BR255" s="67"/>
      <c r="BS255" s="67"/>
      <c r="BT255" s="67"/>
      <c r="BU255" s="67"/>
      <c r="BV255" s="67"/>
      <c r="BW255" s="67"/>
      <c r="BX255" s="67"/>
      <c r="BY255" s="67"/>
    </row>
    <row r="256" spans="1:77" ht="15" customHeight="1">
      <c r="A256" s="67"/>
      <c r="B256" s="67"/>
      <c r="C256" s="67"/>
      <c r="D256" s="67"/>
      <c r="E256" s="76"/>
      <c r="F256" s="76"/>
      <c r="G256" s="76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  <c r="AE256" s="67"/>
      <c r="AF256" s="67"/>
      <c r="AG256" s="67"/>
      <c r="AH256" s="67"/>
      <c r="AI256" s="67"/>
      <c r="AJ256" s="67"/>
      <c r="AK256" s="67"/>
      <c r="AL256" s="67"/>
      <c r="AM256" s="67"/>
      <c r="AN256" s="67"/>
      <c r="AO256" s="67"/>
      <c r="AP256" s="67"/>
      <c r="AQ256" s="67"/>
      <c r="AR256" s="67"/>
      <c r="AS256" s="67"/>
      <c r="AT256" s="67"/>
      <c r="AU256" s="67"/>
      <c r="AV256" s="67"/>
      <c r="AW256" s="67"/>
      <c r="AX256" s="67"/>
      <c r="AY256" s="67"/>
      <c r="AZ256" s="67"/>
      <c r="BA256" s="67"/>
      <c r="BB256" s="67"/>
      <c r="BC256" s="67"/>
      <c r="BD256" s="67"/>
      <c r="BE256" s="67"/>
      <c r="BF256" s="67"/>
      <c r="BG256" s="67"/>
      <c r="BH256" s="67"/>
      <c r="BI256" s="67"/>
      <c r="BJ256" s="67"/>
      <c r="BK256" s="67"/>
      <c r="BL256" s="67"/>
      <c r="BM256" s="67"/>
      <c r="BN256" s="67"/>
      <c r="BO256" s="67"/>
      <c r="BP256" s="67"/>
      <c r="BQ256" s="67"/>
      <c r="BR256" s="67"/>
      <c r="BS256" s="67"/>
      <c r="BT256" s="67"/>
      <c r="BU256" s="67"/>
      <c r="BV256" s="67"/>
      <c r="BW256" s="67"/>
      <c r="BX256" s="67"/>
      <c r="BY256" s="67"/>
    </row>
    <row r="257" spans="1:77" ht="15" customHeight="1">
      <c r="A257" s="67"/>
      <c r="B257" s="67"/>
      <c r="C257" s="67"/>
      <c r="D257" s="67"/>
      <c r="E257" s="76"/>
      <c r="F257" s="76"/>
      <c r="G257" s="76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  <c r="AE257" s="67"/>
      <c r="AF257" s="67"/>
      <c r="AG257" s="67"/>
      <c r="AH257" s="67"/>
      <c r="AI257" s="67"/>
      <c r="AJ257" s="67"/>
      <c r="AK257" s="67"/>
      <c r="AL257" s="67"/>
      <c r="AM257" s="67"/>
      <c r="AN257" s="67"/>
      <c r="AO257" s="67"/>
      <c r="AP257" s="67"/>
      <c r="AQ257" s="67"/>
      <c r="AR257" s="67"/>
      <c r="AS257" s="67"/>
      <c r="AT257" s="67"/>
      <c r="AU257" s="67"/>
      <c r="AV257" s="67"/>
      <c r="AW257" s="67"/>
      <c r="AX257" s="67"/>
      <c r="AY257" s="67"/>
      <c r="AZ257" s="67"/>
      <c r="BA257" s="67"/>
      <c r="BB257" s="67"/>
      <c r="BC257" s="67"/>
      <c r="BD257" s="67"/>
      <c r="BE257" s="67"/>
      <c r="BF257" s="67"/>
      <c r="BG257" s="67"/>
      <c r="BH257" s="67"/>
      <c r="BI257" s="67"/>
      <c r="BJ257" s="67"/>
      <c r="BK257" s="67"/>
      <c r="BL257" s="67"/>
      <c r="BM257" s="67"/>
      <c r="BN257" s="67"/>
      <c r="BO257" s="67"/>
      <c r="BP257" s="67"/>
      <c r="BQ257" s="67"/>
      <c r="BR257" s="67"/>
      <c r="BS257" s="67"/>
      <c r="BT257" s="67"/>
      <c r="BU257" s="67"/>
      <c r="BV257" s="67"/>
      <c r="BW257" s="67"/>
      <c r="BX257" s="67"/>
      <c r="BY257" s="67"/>
    </row>
    <row r="258" spans="1:77" ht="15" customHeight="1">
      <c r="A258" s="67"/>
      <c r="B258" s="67"/>
      <c r="C258" s="67"/>
      <c r="D258" s="67"/>
      <c r="E258" s="76"/>
      <c r="F258" s="76"/>
      <c r="G258" s="76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  <c r="AE258" s="67"/>
      <c r="AF258" s="67"/>
      <c r="AG258" s="67"/>
      <c r="AH258" s="67"/>
      <c r="AI258" s="67"/>
      <c r="AJ258" s="67"/>
      <c r="AK258" s="67"/>
      <c r="AL258" s="67"/>
      <c r="AM258" s="67"/>
      <c r="AN258" s="67"/>
      <c r="AO258" s="67"/>
      <c r="AP258" s="67"/>
      <c r="AQ258" s="67"/>
      <c r="AR258" s="67"/>
      <c r="AS258" s="67"/>
      <c r="AT258" s="67"/>
      <c r="AU258" s="67"/>
      <c r="AV258" s="67"/>
      <c r="AW258" s="67"/>
      <c r="AX258" s="67"/>
      <c r="AY258" s="67"/>
      <c r="AZ258" s="67"/>
      <c r="BA258" s="67"/>
      <c r="BB258" s="67"/>
      <c r="BC258" s="67"/>
      <c r="BD258" s="67"/>
      <c r="BE258" s="67"/>
      <c r="BF258" s="67"/>
      <c r="BG258" s="67"/>
      <c r="BH258" s="67"/>
      <c r="BI258" s="67"/>
      <c r="BJ258" s="67"/>
      <c r="BK258" s="67"/>
      <c r="BL258" s="67"/>
      <c r="BM258" s="67"/>
      <c r="BN258" s="67"/>
      <c r="BO258" s="67"/>
      <c r="BP258" s="67"/>
      <c r="BQ258" s="67"/>
      <c r="BR258" s="67"/>
      <c r="BS258" s="67"/>
      <c r="BT258" s="67"/>
      <c r="BU258" s="67"/>
      <c r="BV258" s="67"/>
      <c r="BW258" s="67"/>
      <c r="BX258" s="67"/>
      <c r="BY258" s="67"/>
    </row>
    <row r="259" spans="1:77" ht="15" customHeight="1">
      <c r="A259" s="67"/>
      <c r="B259" s="67"/>
      <c r="C259" s="67"/>
      <c r="D259" s="67"/>
      <c r="E259" s="76"/>
      <c r="F259" s="76"/>
      <c r="G259" s="76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  <c r="AE259" s="67"/>
      <c r="AF259" s="67"/>
      <c r="AG259" s="67"/>
      <c r="AH259" s="67"/>
      <c r="AI259" s="67"/>
      <c r="AJ259" s="67"/>
      <c r="AK259" s="67"/>
      <c r="AL259" s="67"/>
      <c r="AM259" s="67"/>
      <c r="AN259" s="67"/>
      <c r="AO259" s="67"/>
      <c r="AP259" s="67"/>
      <c r="AQ259" s="67"/>
      <c r="AR259" s="67"/>
      <c r="AS259" s="67"/>
      <c r="AT259" s="67"/>
      <c r="AU259" s="67"/>
      <c r="AV259" s="67"/>
      <c r="AW259" s="67"/>
      <c r="AX259" s="67"/>
      <c r="AY259" s="67"/>
      <c r="AZ259" s="67"/>
      <c r="BA259" s="67"/>
      <c r="BB259" s="67"/>
      <c r="BC259" s="67"/>
      <c r="BD259" s="67"/>
      <c r="BE259" s="67"/>
      <c r="BF259" s="67"/>
      <c r="BG259" s="67"/>
      <c r="BH259" s="67"/>
      <c r="BI259" s="67"/>
      <c r="BJ259" s="67"/>
      <c r="BK259" s="67"/>
      <c r="BL259" s="67"/>
      <c r="BM259" s="67"/>
      <c r="BN259" s="67"/>
      <c r="BO259" s="67"/>
      <c r="BP259" s="67"/>
      <c r="BQ259" s="67"/>
      <c r="BR259" s="67"/>
      <c r="BS259" s="67"/>
      <c r="BT259" s="67"/>
      <c r="BU259" s="67"/>
      <c r="BV259" s="67"/>
      <c r="BW259" s="67"/>
      <c r="BX259" s="67"/>
      <c r="BY259" s="67"/>
    </row>
    <row r="260" spans="1:77" ht="15" customHeight="1">
      <c r="A260" s="67"/>
      <c r="B260" s="67"/>
      <c r="C260" s="67"/>
      <c r="D260" s="67"/>
      <c r="E260" s="76"/>
      <c r="F260" s="76"/>
      <c r="G260" s="76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  <c r="AE260" s="67"/>
      <c r="AF260" s="67"/>
      <c r="AG260" s="67"/>
      <c r="AH260" s="67"/>
      <c r="AI260" s="67"/>
      <c r="AJ260" s="67"/>
      <c r="AK260" s="67"/>
      <c r="AL260" s="67"/>
      <c r="AM260" s="67"/>
      <c r="AN260" s="67"/>
      <c r="AO260" s="67"/>
      <c r="AP260" s="67"/>
      <c r="AQ260" s="67"/>
      <c r="AR260" s="67"/>
      <c r="AS260" s="67"/>
      <c r="AT260" s="67"/>
      <c r="AU260" s="67"/>
      <c r="AV260" s="67"/>
      <c r="AW260" s="67"/>
      <c r="AX260" s="67"/>
      <c r="AY260" s="67"/>
      <c r="AZ260" s="67"/>
      <c r="BA260" s="67"/>
      <c r="BB260" s="67"/>
      <c r="BC260" s="67"/>
      <c r="BD260" s="67"/>
      <c r="BE260" s="67"/>
      <c r="BF260" s="67"/>
      <c r="BG260" s="67"/>
      <c r="BH260" s="67"/>
      <c r="BI260" s="67"/>
      <c r="BJ260" s="67"/>
      <c r="BK260" s="67"/>
      <c r="BL260" s="67"/>
      <c r="BM260" s="67"/>
      <c r="BN260" s="67"/>
      <c r="BO260" s="67"/>
      <c r="BP260" s="67"/>
      <c r="BQ260" s="67"/>
      <c r="BR260" s="67"/>
      <c r="BS260" s="67"/>
      <c r="BT260" s="67"/>
      <c r="BU260" s="67"/>
      <c r="BV260" s="67"/>
      <c r="BW260" s="67"/>
      <c r="BX260" s="67"/>
      <c r="BY260" s="67"/>
    </row>
    <row r="261" spans="1:77" ht="15" customHeight="1">
      <c r="A261" s="67"/>
      <c r="B261" s="67"/>
      <c r="C261" s="67"/>
      <c r="D261" s="67"/>
      <c r="E261" s="76"/>
      <c r="F261" s="76"/>
      <c r="G261" s="76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  <c r="AE261" s="67"/>
      <c r="AF261" s="67"/>
      <c r="AG261" s="67"/>
      <c r="AH261" s="67"/>
      <c r="AI261" s="67"/>
      <c r="AJ261" s="67"/>
      <c r="AK261" s="67"/>
      <c r="AL261" s="67"/>
      <c r="AM261" s="67"/>
      <c r="AN261" s="67"/>
      <c r="AO261" s="67"/>
      <c r="AP261" s="67"/>
      <c r="AQ261" s="67"/>
      <c r="AR261" s="67"/>
      <c r="AS261" s="67"/>
      <c r="AT261" s="67"/>
      <c r="AU261" s="67"/>
      <c r="AV261" s="67"/>
      <c r="AW261" s="67"/>
      <c r="AX261" s="67"/>
      <c r="AY261" s="67"/>
      <c r="AZ261" s="67"/>
      <c r="BA261" s="67"/>
      <c r="BB261" s="67"/>
      <c r="BC261" s="67"/>
      <c r="BD261" s="67"/>
      <c r="BE261" s="67"/>
      <c r="BF261" s="67"/>
      <c r="BG261" s="67"/>
      <c r="BH261" s="67"/>
      <c r="BI261" s="67"/>
      <c r="BJ261" s="67"/>
      <c r="BK261" s="67"/>
      <c r="BL261" s="67"/>
      <c r="BM261" s="67"/>
      <c r="BN261" s="67"/>
      <c r="BO261" s="67"/>
      <c r="BP261" s="67"/>
      <c r="BQ261" s="67"/>
      <c r="BR261" s="67"/>
      <c r="BS261" s="67"/>
      <c r="BT261" s="67"/>
      <c r="BU261" s="67"/>
      <c r="BV261" s="67"/>
      <c r="BW261" s="67"/>
      <c r="BX261" s="67"/>
      <c r="BY261" s="67"/>
    </row>
    <row r="262" spans="1:77" ht="15" customHeight="1">
      <c r="A262" s="67"/>
      <c r="B262" s="67"/>
      <c r="C262" s="67"/>
      <c r="D262" s="67"/>
      <c r="E262" s="76"/>
      <c r="F262" s="76"/>
      <c r="G262" s="76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  <c r="AE262" s="67"/>
      <c r="AF262" s="67"/>
      <c r="AG262" s="67"/>
      <c r="AH262" s="67"/>
      <c r="AI262" s="67"/>
      <c r="AJ262" s="67"/>
      <c r="AK262" s="67"/>
      <c r="AL262" s="67"/>
      <c r="AM262" s="67"/>
      <c r="AN262" s="67"/>
      <c r="AO262" s="67"/>
      <c r="AP262" s="67"/>
      <c r="AQ262" s="67"/>
      <c r="AR262" s="67"/>
      <c r="AS262" s="67"/>
      <c r="AT262" s="67"/>
      <c r="AU262" s="67"/>
      <c r="AV262" s="67"/>
      <c r="AW262" s="67"/>
      <c r="AX262" s="67"/>
      <c r="AY262" s="67"/>
      <c r="AZ262" s="67"/>
      <c r="BA262" s="67"/>
      <c r="BB262" s="67"/>
      <c r="BC262" s="67"/>
      <c r="BD262" s="67"/>
      <c r="BE262" s="67"/>
      <c r="BF262" s="67"/>
      <c r="BG262" s="67"/>
      <c r="BH262" s="67"/>
      <c r="BI262" s="67"/>
      <c r="BJ262" s="67"/>
      <c r="BK262" s="67"/>
      <c r="BL262" s="67"/>
      <c r="BM262" s="67"/>
      <c r="BN262" s="67"/>
      <c r="BO262" s="67"/>
      <c r="BP262" s="67"/>
      <c r="BQ262" s="67"/>
      <c r="BR262" s="67"/>
      <c r="BS262" s="67"/>
      <c r="BT262" s="67"/>
      <c r="BU262" s="67"/>
      <c r="BV262" s="67"/>
      <c r="BW262" s="67"/>
      <c r="BX262" s="67"/>
      <c r="BY262" s="67"/>
    </row>
    <row r="263" spans="1:77" ht="15" customHeight="1">
      <c r="A263" s="67"/>
      <c r="B263" s="67"/>
      <c r="C263" s="67"/>
      <c r="D263" s="67"/>
      <c r="E263" s="76"/>
      <c r="F263" s="76"/>
      <c r="G263" s="76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  <c r="AE263" s="67"/>
      <c r="AF263" s="67"/>
      <c r="AG263" s="67"/>
      <c r="AH263" s="67"/>
      <c r="AI263" s="67"/>
      <c r="AJ263" s="67"/>
      <c r="AK263" s="67"/>
      <c r="AL263" s="67"/>
      <c r="AM263" s="67"/>
      <c r="AN263" s="67"/>
      <c r="AO263" s="67"/>
      <c r="AP263" s="67"/>
      <c r="AQ263" s="67"/>
      <c r="AR263" s="67"/>
      <c r="AS263" s="67"/>
      <c r="AT263" s="67"/>
      <c r="AU263" s="67"/>
      <c r="AV263" s="67"/>
      <c r="AW263" s="67"/>
      <c r="AX263" s="67"/>
      <c r="AY263" s="67"/>
      <c r="AZ263" s="67"/>
      <c r="BA263" s="67"/>
      <c r="BB263" s="67"/>
      <c r="BC263" s="67"/>
      <c r="BD263" s="67"/>
      <c r="BE263" s="67"/>
      <c r="BF263" s="67"/>
      <c r="BG263" s="67"/>
      <c r="BH263" s="67"/>
      <c r="BI263" s="67"/>
      <c r="BJ263" s="67"/>
      <c r="BK263" s="67"/>
      <c r="BL263" s="67"/>
      <c r="BM263" s="67"/>
      <c r="BN263" s="67"/>
      <c r="BO263" s="67"/>
      <c r="BP263" s="67"/>
      <c r="BQ263" s="67"/>
      <c r="BR263" s="67"/>
      <c r="BS263" s="67"/>
      <c r="BT263" s="67"/>
      <c r="BU263" s="67"/>
      <c r="BV263" s="67"/>
      <c r="BW263" s="67"/>
      <c r="BX263" s="67"/>
      <c r="BY263" s="67"/>
    </row>
    <row r="264" spans="1:77" ht="15" customHeight="1">
      <c r="A264" s="67"/>
      <c r="B264" s="67"/>
      <c r="C264" s="67"/>
      <c r="D264" s="67"/>
      <c r="E264" s="76"/>
      <c r="F264" s="76"/>
      <c r="G264" s="76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  <c r="AE264" s="67"/>
      <c r="AF264" s="67"/>
      <c r="AG264" s="67"/>
      <c r="AH264" s="67"/>
      <c r="AI264" s="67"/>
      <c r="AJ264" s="67"/>
      <c r="AK264" s="67"/>
      <c r="AL264" s="67"/>
      <c r="AM264" s="67"/>
      <c r="AN264" s="67"/>
      <c r="AO264" s="67"/>
      <c r="AP264" s="67"/>
      <c r="AQ264" s="67"/>
      <c r="AR264" s="67"/>
      <c r="AS264" s="67"/>
      <c r="AT264" s="67"/>
      <c r="AU264" s="67"/>
      <c r="AV264" s="67"/>
      <c r="AW264" s="67"/>
      <c r="AX264" s="67"/>
      <c r="AY264" s="67"/>
      <c r="AZ264" s="67"/>
      <c r="BA264" s="67"/>
      <c r="BB264" s="67"/>
      <c r="BC264" s="67"/>
      <c r="BD264" s="67"/>
      <c r="BE264" s="67"/>
      <c r="BF264" s="67"/>
      <c r="BG264" s="67"/>
      <c r="BH264" s="67"/>
      <c r="BI264" s="67"/>
      <c r="BJ264" s="67"/>
      <c r="BK264" s="67"/>
      <c r="BL264" s="67"/>
      <c r="BM264" s="67"/>
      <c r="BN264" s="67"/>
      <c r="BO264" s="67"/>
      <c r="BP264" s="67"/>
      <c r="BQ264" s="67"/>
      <c r="BR264" s="67"/>
      <c r="BS264" s="67"/>
      <c r="BT264" s="67"/>
      <c r="BU264" s="67"/>
      <c r="BV264" s="67"/>
      <c r="BW264" s="67"/>
      <c r="BX264" s="67"/>
      <c r="BY264" s="67"/>
    </row>
    <row r="265" spans="1:77" ht="15" customHeight="1">
      <c r="A265" s="67"/>
      <c r="B265" s="67"/>
      <c r="C265" s="67"/>
      <c r="D265" s="67"/>
      <c r="E265" s="76"/>
      <c r="F265" s="76"/>
      <c r="G265" s="76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  <c r="AE265" s="67"/>
      <c r="AF265" s="67"/>
      <c r="AG265" s="67"/>
      <c r="AH265" s="67"/>
      <c r="AI265" s="67"/>
      <c r="AJ265" s="67"/>
      <c r="AK265" s="67"/>
      <c r="AL265" s="67"/>
      <c r="AM265" s="67"/>
      <c r="AN265" s="67"/>
      <c r="AO265" s="67"/>
      <c r="AP265" s="67"/>
      <c r="AQ265" s="67"/>
      <c r="AR265" s="67"/>
      <c r="AS265" s="67"/>
      <c r="AT265" s="67"/>
      <c r="AU265" s="67"/>
      <c r="AV265" s="67"/>
      <c r="AW265" s="67"/>
      <c r="AX265" s="67"/>
      <c r="AY265" s="67"/>
      <c r="AZ265" s="67"/>
      <c r="BA265" s="67"/>
      <c r="BB265" s="67"/>
      <c r="BC265" s="67"/>
      <c r="BD265" s="67"/>
      <c r="BE265" s="67"/>
      <c r="BF265" s="67"/>
      <c r="BG265" s="67"/>
      <c r="BH265" s="67"/>
      <c r="BI265" s="67"/>
      <c r="BJ265" s="67"/>
      <c r="BK265" s="67"/>
      <c r="BL265" s="67"/>
      <c r="BM265" s="67"/>
      <c r="BN265" s="67"/>
      <c r="BO265" s="67"/>
      <c r="BP265" s="67"/>
      <c r="BQ265" s="67"/>
      <c r="BR265" s="67"/>
      <c r="BS265" s="67"/>
      <c r="BT265" s="67"/>
      <c r="BU265" s="67"/>
      <c r="BV265" s="67"/>
      <c r="BW265" s="67"/>
      <c r="BX265" s="67"/>
      <c r="BY265" s="67"/>
    </row>
    <row r="266" spans="1:77" ht="15" customHeight="1">
      <c r="A266" s="67"/>
      <c r="B266" s="67"/>
      <c r="C266" s="67"/>
      <c r="D266" s="67"/>
      <c r="E266" s="76"/>
      <c r="F266" s="76"/>
      <c r="G266" s="76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7"/>
      <c r="AP266" s="67"/>
      <c r="AQ266" s="67"/>
      <c r="AR266" s="67"/>
      <c r="AS266" s="67"/>
      <c r="AT266" s="67"/>
      <c r="AU266" s="67"/>
      <c r="AV266" s="67"/>
      <c r="AW266" s="67"/>
      <c r="AX266" s="67"/>
      <c r="AY266" s="67"/>
      <c r="AZ266" s="67"/>
      <c r="BA266" s="67"/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67"/>
      <c r="BM266" s="67"/>
      <c r="BN266" s="67"/>
      <c r="BO266" s="67"/>
      <c r="BP266" s="67"/>
      <c r="BQ266" s="67"/>
      <c r="BR266" s="67"/>
      <c r="BS266" s="67"/>
      <c r="BT266" s="67"/>
      <c r="BU266" s="67"/>
      <c r="BV266" s="67"/>
      <c r="BW266" s="67"/>
      <c r="BX266" s="67"/>
      <c r="BY266" s="67"/>
    </row>
    <row r="267" spans="1:77" ht="15" customHeight="1">
      <c r="A267" s="67"/>
      <c r="B267" s="67"/>
      <c r="C267" s="67"/>
      <c r="D267" s="67"/>
      <c r="E267" s="76"/>
      <c r="F267" s="76"/>
      <c r="G267" s="76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67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67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67"/>
      <c r="BM267" s="67"/>
      <c r="BN267" s="67"/>
      <c r="BO267" s="67"/>
      <c r="BP267" s="67"/>
      <c r="BQ267" s="67"/>
      <c r="BR267" s="67"/>
      <c r="BS267" s="67"/>
      <c r="BT267" s="67"/>
      <c r="BU267" s="67"/>
      <c r="BV267" s="67"/>
      <c r="BW267" s="67"/>
      <c r="BX267" s="67"/>
      <c r="BY267" s="67"/>
    </row>
    <row r="268" spans="1:77" ht="15" customHeight="1">
      <c r="A268" s="67"/>
      <c r="B268" s="67"/>
      <c r="C268" s="67"/>
      <c r="D268" s="67"/>
      <c r="E268" s="76"/>
      <c r="F268" s="76"/>
      <c r="G268" s="76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  <c r="AE268" s="67"/>
      <c r="AF268" s="67"/>
      <c r="AG268" s="67"/>
      <c r="AH268" s="67"/>
      <c r="AI268" s="67"/>
      <c r="AJ268" s="67"/>
      <c r="AK268" s="67"/>
      <c r="AL268" s="67"/>
      <c r="AM268" s="67"/>
      <c r="AN268" s="67"/>
      <c r="AO268" s="67"/>
      <c r="AP268" s="67"/>
      <c r="AQ268" s="67"/>
      <c r="AR268" s="67"/>
      <c r="AS268" s="67"/>
      <c r="AT268" s="67"/>
      <c r="AU268" s="67"/>
      <c r="AV268" s="67"/>
      <c r="AW268" s="67"/>
      <c r="AX268" s="67"/>
      <c r="AY268" s="67"/>
      <c r="AZ268" s="67"/>
      <c r="BA268" s="67"/>
      <c r="BB268" s="67"/>
      <c r="BC268" s="67"/>
      <c r="BD268" s="67"/>
      <c r="BE268" s="67"/>
      <c r="BF268" s="67"/>
      <c r="BG268" s="67"/>
      <c r="BH268" s="67"/>
      <c r="BI268" s="67"/>
      <c r="BJ268" s="67"/>
      <c r="BK268" s="67"/>
      <c r="BL268" s="67"/>
      <c r="BM268" s="67"/>
      <c r="BN268" s="67"/>
      <c r="BO268" s="67"/>
      <c r="BP268" s="67"/>
      <c r="BQ268" s="67"/>
      <c r="BR268" s="67"/>
      <c r="BS268" s="67"/>
      <c r="BT268" s="67"/>
      <c r="BU268" s="67"/>
      <c r="BV268" s="67"/>
      <c r="BW268" s="67"/>
      <c r="BX268" s="67"/>
      <c r="BY268" s="67"/>
    </row>
    <row r="269" spans="1:77" ht="15" customHeight="1">
      <c r="A269" s="67"/>
      <c r="B269" s="67"/>
      <c r="C269" s="67"/>
      <c r="D269" s="67"/>
      <c r="E269" s="76"/>
      <c r="F269" s="76"/>
      <c r="G269" s="76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  <c r="AE269" s="67"/>
      <c r="AF269" s="67"/>
      <c r="AG269" s="67"/>
      <c r="AH269" s="67"/>
      <c r="AI269" s="67"/>
      <c r="AJ269" s="67"/>
      <c r="AK269" s="67"/>
      <c r="AL269" s="67"/>
      <c r="AM269" s="67"/>
      <c r="AN269" s="67"/>
      <c r="AO269" s="67"/>
      <c r="AP269" s="67"/>
      <c r="AQ269" s="67"/>
      <c r="AR269" s="67"/>
      <c r="AS269" s="67"/>
      <c r="AT269" s="67"/>
      <c r="AU269" s="67"/>
      <c r="AV269" s="67"/>
      <c r="AW269" s="67"/>
      <c r="AX269" s="67"/>
      <c r="AY269" s="67"/>
      <c r="AZ269" s="67"/>
      <c r="BA269" s="67"/>
      <c r="BB269" s="67"/>
      <c r="BC269" s="67"/>
      <c r="BD269" s="67"/>
      <c r="BE269" s="67"/>
      <c r="BF269" s="67"/>
      <c r="BG269" s="67"/>
      <c r="BH269" s="67"/>
      <c r="BI269" s="67"/>
      <c r="BJ269" s="67"/>
      <c r="BK269" s="67"/>
      <c r="BL269" s="67"/>
      <c r="BM269" s="67"/>
      <c r="BN269" s="67"/>
      <c r="BO269" s="67"/>
      <c r="BP269" s="67"/>
      <c r="BQ269" s="67"/>
      <c r="BR269" s="67"/>
      <c r="BS269" s="67"/>
      <c r="BT269" s="67"/>
      <c r="BU269" s="67"/>
      <c r="BV269" s="67"/>
      <c r="BW269" s="67"/>
      <c r="BX269" s="67"/>
      <c r="BY269" s="67"/>
    </row>
    <row r="270" spans="1:77" ht="15" customHeight="1">
      <c r="A270" s="67"/>
      <c r="B270" s="67"/>
      <c r="C270" s="67"/>
      <c r="D270" s="67"/>
      <c r="E270" s="76"/>
      <c r="F270" s="76"/>
      <c r="G270" s="76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  <c r="AE270" s="67"/>
      <c r="AF270" s="67"/>
      <c r="AG270" s="67"/>
      <c r="AH270" s="67"/>
      <c r="AI270" s="67"/>
      <c r="AJ270" s="67"/>
      <c r="AK270" s="67"/>
      <c r="AL270" s="67"/>
      <c r="AM270" s="67"/>
      <c r="AN270" s="67"/>
      <c r="AO270" s="67"/>
      <c r="AP270" s="67"/>
      <c r="AQ270" s="67"/>
      <c r="AR270" s="67"/>
      <c r="AS270" s="67"/>
      <c r="AT270" s="67"/>
      <c r="AU270" s="67"/>
      <c r="AV270" s="67"/>
      <c r="AW270" s="67"/>
      <c r="AX270" s="67"/>
      <c r="AY270" s="67"/>
      <c r="AZ270" s="67"/>
      <c r="BA270" s="67"/>
      <c r="BB270" s="67"/>
      <c r="BC270" s="67"/>
      <c r="BD270" s="67"/>
      <c r="BE270" s="67"/>
      <c r="BF270" s="67"/>
      <c r="BG270" s="67"/>
      <c r="BH270" s="67"/>
      <c r="BI270" s="67"/>
      <c r="BJ270" s="67"/>
      <c r="BK270" s="67"/>
      <c r="BL270" s="67"/>
      <c r="BM270" s="67"/>
      <c r="BN270" s="67"/>
      <c r="BO270" s="67"/>
      <c r="BP270" s="67"/>
      <c r="BQ270" s="67"/>
      <c r="BR270" s="67"/>
      <c r="BS270" s="67"/>
      <c r="BT270" s="67"/>
      <c r="BU270" s="67"/>
      <c r="BV270" s="67"/>
      <c r="BW270" s="67"/>
      <c r="BX270" s="67"/>
      <c r="BY270" s="67"/>
    </row>
    <row r="271" spans="1:77" ht="15" customHeight="1">
      <c r="A271" s="67"/>
      <c r="B271" s="67"/>
      <c r="C271" s="67"/>
      <c r="D271" s="67"/>
      <c r="E271" s="76"/>
      <c r="F271" s="76"/>
      <c r="G271" s="76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  <c r="AE271" s="67"/>
      <c r="AF271" s="67"/>
      <c r="AG271" s="67"/>
      <c r="AH271" s="67"/>
      <c r="AI271" s="67"/>
      <c r="AJ271" s="67"/>
      <c r="AK271" s="67"/>
      <c r="AL271" s="67"/>
      <c r="AM271" s="67"/>
      <c r="AN271" s="67"/>
      <c r="AO271" s="67"/>
      <c r="AP271" s="67"/>
      <c r="AQ271" s="67"/>
      <c r="AR271" s="67"/>
      <c r="AS271" s="67"/>
      <c r="AT271" s="67"/>
      <c r="AU271" s="67"/>
      <c r="AV271" s="67"/>
      <c r="AW271" s="67"/>
      <c r="AX271" s="67"/>
      <c r="AY271" s="67"/>
      <c r="AZ271" s="67"/>
      <c r="BA271" s="67"/>
      <c r="BB271" s="67"/>
      <c r="BC271" s="67"/>
      <c r="BD271" s="67"/>
      <c r="BE271" s="67"/>
      <c r="BF271" s="67"/>
      <c r="BG271" s="67"/>
      <c r="BH271" s="67"/>
      <c r="BI271" s="67"/>
      <c r="BJ271" s="67"/>
      <c r="BK271" s="67"/>
      <c r="BL271" s="67"/>
      <c r="BM271" s="67"/>
      <c r="BN271" s="67"/>
      <c r="BO271" s="67"/>
      <c r="BP271" s="67"/>
      <c r="BQ271" s="67"/>
      <c r="BR271" s="67"/>
      <c r="BS271" s="67"/>
      <c r="BT271" s="67"/>
      <c r="BU271" s="67"/>
      <c r="BV271" s="67"/>
      <c r="BW271" s="67"/>
      <c r="BX271" s="67"/>
      <c r="BY271" s="67"/>
    </row>
    <row r="272" spans="1:77" ht="15" customHeight="1">
      <c r="A272" s="67"/>
      <c r="B272" s="67"/>
      <c r="C272" s="67"/>
      <c r="D272" s="67"/>
      <c r="E272" s="76"/>
      <c r="F272" s="76"/>
      <c r="G272" s="76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  <c r="AE272" s="67"/>
      <c r="AF272" s="67"/>
      <c r="AG272" s="67"/>
      <c r="AH272" s="67"/>
      <c r="AI272" s="67"/>
      <c r="AJ272" s="67"/>
      <c r="AK272" s="67"/>
      <c r="AL272" s="67"/>
      <c r="AM272" s="67"/>
      <c r="AN272" s="67"/>
      <c r="AO272" s="67"/>
      <c r="AP272" s="67"/>
      <c r="AQ272" s="67"/>
      <c r="AR272" s="67"/>
      <c r="AS272" s="67"/>
      <c r="AT272" s="67"/>
      <c r="AU272" s="67"/>
      <c r="AV272" s="67"/>
      <c r="AW272" s="67"/>
      <c r="AX272" s="67"/>
      <c r="AY272" s="67"/>
      <c r="AZ272" s="67"/>
      <c r="BA272" s="67"/>
      <c r="BB272" s="67"/>
      <c r="BC272" s="67"/>
      <c r="BD272" s="67"/>
      <c r="BE272" s="67"/>
      <c r="BF272" s="67"/>
      <c r="BG272" s="67"/>
      <c r="BH272" s="67"/>
      <c r="BI272" s="67"/>
      <c r="BJ272" s="67"/>
      <c r="BK272" s="67"/>
      <c r="BL272" s="67"/>
      <c r="BM272" s="67"/>
      <c r="BN272" s="67"/>
      <c r="BO272" s="67"/>
      <c r="BP272" s="67"/>
      <c r="BQ272" s="67"/>
      <c r="BR272" s="67"/>
      <c r="BS272" s="67"/>
      <c r="BT272" s="67"/>
      <c r="BU272" s="67"/>
      <c r="BV272" s="67"/>
      <c r="BW272" s="67"/>
      <c r="BX272" s="67"/>
      <c r="BY272" s="67"/>
    </row>
    <row r="273" spans="1:77" ht="15" customHeight="1">
      <c r="A273" s="67"/>
      <c r="B273" s="67"/>
      <c r="C273" s="67"/>
      <c r="D273" s="67"/>
      <c r="E273" s="76"/>
      <c r="F273" s="76"/>
      <c r="G273" s="76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  <c r="AE273" s="67"/>
      <c r="AF273" s="67"/>
      <c r="AG273" s="67"/>
      <c r="AH273" s="67"/>
      <c r="AI273" s="67"/>
      <c r="AJ273" s="67"/>
      <c r="AK273" s="67"/>
      <c r="AL273" s="67"/>
      <c r="AM273" s="67"/>
      <c r="AN273" s="67"/>
      <c r="AO273" s="67"/>
      <c r="AP273" s="67"/>
      <c r="AQ273" s="67"/>
      <c r="AR273" s="67"/>
      <c r="AS273" s="67"/>
      <c r="AT273" s="67"/>
      <c r="AU273" s="67"/>
      <c r="AV273" s="67"/>
      <c r="AW273" s="67"/>
      <c r="AX273" s="67"/>
      <c r="AY273" s="67"/>
      <c r="AZ273" s="67"/>
      <c r="BA273" s="67"/>
      <c r="BB273" s="67"/>
      <c r="BC273" s="67"/>
      <c r="BD273" s="67"/>
      <c r="BE273" s="67"/>
      <c r="BF273" s="67"/>
      <c r="BG273" s="67"/>
      <c r="BH273" s="67"/>
      <c r="BI273" s="67"/>
      <c r="BJ273" s="67"/>
      <c r="BK273" s="67"/>
      <c r="BL273" s="67"/>
      <c r="BM273" s="67"/>
      <c r="BN273" s="67"/>
      <c r="BO273" s="67"/>
      <c r="BP273" s="67"/>
      <c r="BQ273" s="67"/>
      <c r="BR273" s="67"/>
      <c r="BS273" s="67"/>
      <c r="BT273" s="67"/>
      <c r="BU273" s="67"/>
      <c r="BV273" s="67"/>
      <c r="BW273" s="67"/>
      <c r="BX273" s="67"/>
      <c r="BY273" s="67"/>
    </row>
    <row r="274" spans="1:77" ht="15" customHeight="1">
      <c r="A274" s="67"/>
      <c r="B274" s="67"/>
      <c r="C274" s="67"/>
      <c r="D274" s="67"/>
      <c r="E274" s="76"/>
      <c r="F274" s="76"/>
      <c r="G274" s="76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  <c r="AE274" s="67"/>
      <c r="AF274" s="67"/>
      <c r="AG274" s="67"/>
      <c r="AH274" s="67"/>
      <c r="AI274" s="67"/>
      <c r="AJ274" s="67"/>
      <c r="AK274" s="67"/>
      <c r="AL274" s="67"/>
      <c r="AM274" s="67"/>
      <c r="AN274" s="67"/>
      <c r="AO274" s="67"/>
      <c r="AP274" s="67"/>
      <c r="AQ274" s="67"/>
      <c r="AR274" s="67"/>
      <c r="AS274" s="67"/>
      <c r="AT274" s="67"/>
      <c r="AU274" s="67"/>
      <c r="AV274" s="67"/>
      <c r="AW274" s="67"/>
      <c r="AX274" s="67"/>
      <c r="AY274" s="67"/>
      <c r="AZ274" s="67"/>
      <c r="BA274" s="67"/>
      <c r="BB274" s="67"/>
      <c r="BC274" s="67"/>
      <c r="BD274" s="67"/>
      <c r="BE274" s="67"/>
      <c r="BF274" s="67"/>
      <c r="BG274" s="67"/>
      <c r="BH274" s="67"/>
      <c r="BI274" s="67"/>
      <c r="BJ274" s="67"/>
      <c r="BK274" s="67"/>
      <c r="BL274" s="67"/>
      <c r="BM274" s="67"/>
      <c r="BN274" s="67"/>
      <c r="BO274" s="67"/>
      <c r="BP274" s="67"/>
      <c r="BQ274" s="67"/>
      <c r="BR274" s="67"/>
      <c r="BS274" s="67"/>
      <c r="BT274" s="67"/>
      <c r="BU274" s="67"/>
      <c r="BV274" s="67"/>
      <c r="BW274" s="67"/>
      <c r="BX274" s="67"/>
      <c r="BY274" s="67"/>
    </row>
    <row r="275" spans="1:77" ht="15" customHeight="1">
      <c r="A275" s="67"/>
      <c r="B275" s="67"/>
      <c r="C275" s="67"/>
      <c r="D275" s="67"/>
      <c r="E275" s="76"/>
      <c r="F275" s="76"/>
      <c r="G275" s="76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  <c r="AE275" s="67"/>
      <c r="AF275" s="67"/>
      <c r="AG275" s="67"/>
      <c r="AH275" s="67"/>
      <c r="AI275" s="67"/>
      <c r="AJ275" s="67"/>
      <c r="AK275" s="67"/>
      <c r="AL275" s="67"/>
      <c r="AM275" s="67"/>
      <c r="AN275" s="67"/>
      <c r="AO275" s="67"/>
      <c r="AP275" s="67"/>
      <c r="AQ275" s="67"/>
      <c r="AR275" s="67"/>
      <c r="AS275" s="67"/>
      <c r="AT275" s="67"/>
      <c r="AU275" s="67"/>
      <c r="AV275" s="67"/>
      <c r="AW275" s="67"/>
      <c r="AX275" s="67"/>
      <c r="AY275" s="67"/>
      <c r="AZ275" s="67"/>
      <c r="BA275" s="67"/>
      <c r="BB275" s="67"/>
      <c r="BC275" s="67"/>
      <c r="BD275" s="67"/>
      <c r="BE275" s="67"/>
      <c r="BF275" s="67"/>
      <c r="BG275" s="67"/>
      <c r="BH275" s="67"/>
      <c r="BI275" s="67"/>
      <c r="BJ275" s="67"/>
      <c r="BK275" s="67"/>
      <c r="BL275" s="67"/>
      <c r="BM275" s="67"/>
      <c r="BN275" s="67"/>
      <c r="BO275" s="67"/>
      <c r="BP275" s="67"/>
      <c r="BQ275" s="67"/>
      <c r="BR275" s="67"/>
      <c r="BS275" s="67"/>
      <c r="BT275" s="67"/>
      <c r="BU275" s="67"/>
      <c r="BV275" s="67"/>
      <c r="BW275" s="67"/>
      <c r="BX275" s="67"/>
      <c r="BY275" s="67"/>
    </row>
    <row r="276" spans="1:77" ht="15" customHeight="1">
      <c r="A276" s="67"/>
      <c r="B276" s="67"/>
      <c r="C276" s="67"/>
      <c r="D276" s="67"/>
      <c r="E276" s="76"/>
      <c r="F276" s="76"/>
      <c r="G276" s="76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  <c r="AE276" s="67"/>
      <c r="AF276" s="67"/>
      <c r="AG276" s="67"/>
      <c r="AH276" s="67"/>
      <c r="AI276" s="67"/>
      <c r="AJ276" s="67"/>
      <c r="AK276" s="67"/>
      <c r="AL276" s="67"/>
      <c r="AM276" s="67"/>
      <c r="AN276" s="67"/>
      <c r="AO276" s="67"/>
      <c r="AP276" s="67"/>
      <c r="AQ276" s="67"/>
      <c r="AR276" s="67"/>
      <c r="AS276" s="67"/>
      <c r="AT276" s="67"/>
      <c r="AU276" s="67"/>
      <c r="AV276" s="67"/>
      <c r="AW276" s="67"/>
      <c r="AX276" s="67"/>
      <c r="AY276" s="67"/>
      <c r="AZ276" s="67"/>
      <c r="BA276" s="67"/>
      <c r="BB276" s="67"/>
      <c r="BC276" s="67"/>
      <c r="BD276" s="67"/>
      <c r="BE276" s="67"/>
      <c r="BF276" s="67"/>
      <c r="BG276" s="67"/>
      <c r="BH276" s="67"/>
      <c r="BI276" s="67"/>
      <c r="BJ276" s="67"/>
      <c r="BK276" s="67"/>
      <c r="BL276" s="67"/>
      <c r="BM276" s="67"/>
      <c r="BN276" s="67"/>
      <c r="BO276" s="67"/>
      <c r="BP276" s="67"/>
      <c r="BQ276" s="67"/>
      <c r="BR276" s="67"/>
      <c r="BS276" s="67"/>
      <c r="BT276" s="67"/>
      <c r="BU276" s="67"/>
      <c r="BV276" s="67"/>
      <c r="BW276" s="67"/>
      <c r="BX276" s="67"/>
      <c r="BY276" s="67"/>
    </row>
    <row r="277" spans="1:77" ht="15" customHeight="1">
      <c r="A277" s="67"/>
      <c r="B277" s="67"/>
      <c r="C277" s="67"/>
      <c r="D277" s="67"/>
      <c r="E277" s="76"/>
      <c r="F277" s="76"/>
      <c r="G277" s="76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  <c r="AE277" s="67"/>
      <c r="AF277" s="67"/>
      <c r="AG277" s="67"/>
      <c r="AH277" s="67"/>
      <c r="AI277" s="67"/>
      <c r="AJ277" s="67"/>
      <c r="AK277" s="67"/>
      <c r="AL277" s="67"/>
      <c r="AM277" s="67"/>
      <c r="AN277" s="67"/>
      <c r="AO277" s="67"/>
      <c r="AP277" s="67"/>
      <c r="AQ277" s="67"/>
      <c r="AR277" s="67"/>
      <c r="AS277" s="67"/>
      <c r="AT277" s="67"/>
      <c r="AU277" s="67"/>
      <c r="AV277" s="67"/>
      <c r="AW277" s="67"/>
      <c r="AX277" s="67"/>
      <c r="AY277" s="67"/>
      <c r="AZ277" s="67"/>
      <c r="BA277" s="67"/>
      <c r="BB277" s="67"/>
      <c r="BC277" s="67"/>
      <c r="BD277" s="67"/>
      <c r="BE277" s="67"/>
      <c r="BF277" s="67"/>
      <c r="BG277" s="67"/>
      <c r="BH277" s="67"/>
      <c r="BI277" s="67"/>
      <c r="BJ277" s="67"/>
      <c r="BK277" s="67"/>
      <c r="BL277" s="67"/>
      <c r="BM277" s="67"/>
      <c r="BN277" s="67"/>
      <c r="BO277" s="67"/>
      <c r="BP277" s="67"/>
      <c r="BQ277" s="67"/>
      <c r="BR277" s="67"/>
      <c r="BS277" s="67"/>
      <c r="BT277" s="67"/>
      <c r="BU277" s="67"/>
      <c r="BV277" s="67"/>
      <c r="BW277" s="67"/>
      <c r="BX277" s="67"/>
      <c r="BY277" s="67"/>
    </row>
    <row r="278" spans="1:77" ht="15" customHeight="1">
      <c r="A278" s="67"/>
      <c r="B278" s="67"/>
      <c r="C278" s="67"/>
      <c r="D278" s="67"/>
      <c r="E278" s="76"/>
      <c r="F278" s="76"/>
      <c r="G278" s="76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  <c r="AE278" s="67"/>
      <c r="AF278" s="67"/>
      <c r="AG278" s="67"/>
      <c r="AH278" s="67"/>
      <c r="AI278" s="67"/>
      <c r="AJ278" s="67"/>
      <c r="AK278" s="67"/>
      <c r="AL278" s="67"/>
      <c r="AM278" s="67"/>
      <c r="AN278" s="67"/>
      <c r="AO278" s="67"/>
      <c r="AP278" s="67"/>
      <c r="AQ278" s="67"/>
      <c r="AR278" s="67"/>
      <c r="AS278" s="67"/>
      <c r="AT278" s="67"/>
      <c r="AU278" s="67"/>
      <c r="AV278" s="67"/>
      <c r="AW278" s="67"/>
      <c r="AX278" s="67"/>
      <c r="AY278" s="67"/>
      <c r="AZ278" s="67"/>
      <c r="BA278" s="67"/>
      <c r="BB278" s="67"/>
      <c r="BC278" s="67"/>
      <c r="BD278" s="67"/>
      <c r="BE278" s="67"/>
      <c r="BF278" s="67"/>
      <c r="BG278" s="67"/>
      <c r="BH278" s="67"/>
      <c r="BI278" s="67"/>
      <c r="BJ278" s="67"/>
      <c r="BK278" s="67"/>
      <c r="BL278" s="67"/>
      <c r="BM278" s="67"/>
      <c r="BN278" s="67"/>
      <c r="BO278" s="67"/>
      <c r="BP278" s="67"/>
      <c r="BQ278" s="67"/>
      <c r="BR278" s="67"/>
      <c r="BS278" s="67"/>
      <c r="BT278" s="67"/>
      <c r="BU278" s="67"/>
      <c r="BV278" s="67"/>
      <c r="BW278" s="67"/>
      <c r="BX278" s="67"/>
      <c r="BY278" s="67"/>
    </row>
    <row r="279" spans="1:77" ht="15" customHeight="1">
      <c r="A279" s="67"/>
      <c r="B279" s="67"/>
      <c r="C279" s="67"/>
      <c r="D279" s="67"/>
      <c r="E279" s="76"/>
      <c r="F279" s="76"/>
      <c r="G279" s="76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67"/>
      <c r="AI279" s="67"/>
      <c r="AJ279" s="67"/>
      <c r="AK279" s="67"/>
      <c r="AL279" s="67"/>
      <c r="AM279" s="67"/>
      <c r="AN279" s="67"/>
      <c r="AO279" s="67"/>
      <c r="AP279" s="67"/>
      <c r="AQ279" s="67"/>
      <c r="AR279" s="67"/>
      <c r="AS279" s="67"/>
      <c r="AT279" s="67"/>
      <c r="AU279" s="67"/>
      <c r="AV279" s="67"/>
      <c r="AW279" s="67"/>
      <c r="AX279" s="67"/>
      <c r="AY279" s="67"/>
      <c r="AZ279" s="67"/>
      <c r="BA279" s="67"/>
      <c r="BB279" s="67"/>
      <c r="BC279" s="67"/>
      <c r="BD279" s="67"/>
      <c r="BE279" s="67"/>
      <c r="BF279" s="67"/>
      <c r="BG279" s="67"/>
      <c r="BH279" s="67"/>
      <c r="BI279" s="67"/>
      <c r="BJ279" s="67"/>
      <c r="BK279" s="67"/>
      <c r="BL279" s="67"/>
      <c r="BM279" s="67"/>
      <c r="BN279" s="67"/>
      <c r="BO279" s="67"/>
      <c r="BP279" s="67"/>
      <c r="BQ279" s="67"/>
      <c r="BR279" s="67"/>
      <c r="BS279" s="67"/>
      <c r="BT279" s="67"/>
      <c r="BU279" s="67"/>
      <c r="BV279" s="67"/>
      <c r="BW279" s="67"/>
      <c r="BX279" s="67"/>
      <c r="BY279" s="67"/>
    </row>
    <row r="280" spans="1:77" ht="15" customHeight="1">
      <c r="A280" s="67"/>
      <c r="B280" s="67"/>
      <c r="C280" s="67"/>
      <c r="D280" s="67"/>
      <c r="E280" s="76"/>
      <c r="F280" s="76"/>
      <c r="G280" s="76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67"/>
      <c r="AI280" s="67"/>
      <c r="AJ280" s="67"/>
      <c r="AK280" s="67"/>
      <c r="AL280" s="67"/>
      <c r="AM280" s="67"/>
      <c r="AN280" s="67"/>
      <c r="AO280" s="67"/>
      <c r="AP280" s="67"/>
      <c r="AQ280" s="67"/>
      <c r="AR280" s="67"/>
      <c r="AS280" s="67"/>
      <c r="AT280" s="67"/>
      <c r="AU280" s="67"/>
      <c r="AV280" s="67"/>
      <c r="AW280" s="67"/>
      <c r="AX280" s="67"/>
      <c r="AY280" s="67"/>
      <c r="AZ280" s="67"/>
      <c r="BA280" s="67"/>
      <c r="BB280" s="67"/>
      <c r="BC280" s="67"/>
      <c r="BD280" s="67"/>
      <c r="BE280" s="67"/>
      <c r="BF280" s="67"/>
      <c r="BG280" s="67"/>
      <c r="BH280" s="67"/>
      <c r="BI280" s="67"/>
      <c r="BJ280" s="67"/>
      <c r="BK280" s="67"/>
      <c r="BL280" s="67"/>
      <c r="BM280" s="67"/>
      <c r="BN280" s="67"/>
      <c r="BO280" s="67"/>
      <c r="BP280" s="67"/>
      <c r="BQ280" s="67"/>
      <c r="BR280" s="67"/>
      <c r="BS280" s="67"/>
      <c r="BT280" s="67"/>
      <c r="BU280" s="67"/>
      <c r="BV280" s="67"/>
      <c r="BW280" s="67"/>
      <c r="BX280" s="67"/>
      <c r="BY280" s="67"/>
    </row>
    <row r="281" spans="1:77" ht="15" customHeight="1">
      <c r="A281" s="67"/>
      <c r="B281" s="67"/>
      <c r="C281" s="67"/>
      <c r="D281" s="67"/>
      <c r="E281" s="76"/>
      <c r="F281" s="76"/>
      <c r="G281" s="76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67"/>
      <c r="AI281" s="67"/>
      <c r="AJ281" s="67"/>
      <c r="AK281" s="67"/>
      <c r="AL281" s="67"/>
      <c r="AM281" s="67"/>
      <c r="AN281" s="67"/>
      <c r="AO281" s="67"/>
      <c r="AP281" s="67"/>
      <c r="AQ281" s="67"/>
      <c r="AR281" s="67"/>
      <c r="AS281" s="67"/>
      <c r="AT281" s="67"/>
      <c r="AU281" s="67"/>
      <c r="AV281" s="67"/>
      <c r="AW281" s="67"/>
      <c r="AX281" s="67"/>
      <c r="AY281" s="67"/>
      <c r="AZ281" s="67"/>
      <c r="BA281" s="67"/>
      <c r="BB281" s="67"/>
      <c r="BC281" s="67"/>
      <c r="BD281" s="67"/>
      <c r="BE281" s="67"/>
      <c r="BF281" s="67"/>
      <c r="BG281" s="67"/>
      <c r="BH281" s="67"/>
      <c r="BI281" s="67"/>
      <c r="BJ281" s="67"/>
      <c r="BK281" s="67"/>
      <c r="BL281" s="67"/>
      <c r="BM281" s="67"/>
      <c r="BN281" s="67"/>
      <c r="BO281" s="67"/>
      <c r="BP281" s="67"/>
      <c r="BQ281" s="67"/>
      <c r="BR281" s="67"/>
      <c r="BS281" s="67"/>
      <c r="BT281" s="67"/>
      <c r="BU281" s="67"/>
      <c r="BV281" s="67"/>
      <c r="BW281" s="67"/>
      <c r="BX281" s="67"/>
      <c r="BY281" s="67"/>
    </row>
    <row r="282" spans="1:77" ht="15" customHeight="1">
      <c r="A282" s="67"/>
      <c r="B282" s="67"/>
      <c r="C282" s="67"/>
      <c r="D282" s="67"/>
      <c r="E282" s="76"/>
      <c r="F282" s="76"/>
      <c r="G282" s="76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67"/>
      <c r="AI282" s="67"/>
      <c r="AJ282" s="67"/>
      <c r="AK282" s="67"/>
      <c r="AL282" s="67"/>
      <c r="AM282" s="67"/>
      <c r="AN282" s="67"/>
      <c r="AO282" s="67"/>
      <c r="AP282" s="67"/>
      <c r="AQ282" s="67"/>
      <c r="AR282" s="67"/>
      <c r="AS282" s="67"/>
      <c r="AT282" s="67"/>
      <c r="AU282" s="67"/>
      <c r="AV282" s="67"/>
      <c r="AW282" s="67"/>
      <c r="AX282" s="67"/>
      <c r="AY282" s="67"/>
      <c r="AZ282" s="67"/>
      <c r="BA282" s="67"/>
      <c r="BB282" s="67"/>
      <c r="BC282" s="67"/>
      <c r="BD282" s="67"/>
      <c r="BE282" s="67"/>
      <c r="BF282" s="67"/>
      <c r="BG282" s="67"/>
      <c r="BH282" s="67"/>
      <c r="BI282" s="67"/>
      <c r="BJ282" s="67"/>
      <c r="BK282" s="67"/>
      <c r="BL282" s="67"/>
      <c r="BM282" s="67"/>
      <c r="BN282" s="67"/>
      <c r="BO282" s="67"/>
      <c r="BP282" s="67"/>
      <c r="BQ282" s="67"/>
      <c r="BR282" s="67"/>
      <c r="BS282" s="67"/>
      <c r="BT282" s="67"/>
      <c r="BU282" s="67"/>
      <c r="BV282" s="67"/>
      <c r="BW282" s="67"/>
      <c r="BX282" s="67"/>
      <c r="BY282" s="67"/>
    </row>
    <row r="283" spans="1:77" ht="15" customHeight="1">
      <c r="A283" s="67"/>
      <c r="B283" s="67"/>
      <c r="C283" s="67"/>
      <c r="D283" s="67"/>
      <c r="E283" s="76"/>
      <c r="F283" s="76"/>
      <c r="G283" s="76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67"/>
      <c r="AI283" s="67"/>
      <c r="AJ283" s="67"/>
      <c r="AK283" s="67"/>
      <c r="AL283" s="67"/>
      <c r="AM283" s="67"/>
      <c r="AN283" s="67"/>
      <c r="AO283" s="67"/>
      <c r="AP283" s="67"/>
      <c r="AQ283" s="67"/>
      <c r="AR283" s="67"/>
      <c r="AS283" s="67"/>
      <c r="AT283" s="67"/>
      <c r="AU283" s="67"/>
      <c r="AV283" s="67"/>
      <c r="AW283" s="67"/>
      <c r="AX283" s="67"/>
      <c r="AY283" s="67"/>
      <c r="AZ283" s="67"/>
      <c r="BA283" s="67"/>
      <c r="BB283" s="67"/>
      <c r="BC283" s="67"/>
      <c r="BD283" s="67"/>
      <c r="BE283" s="67"/>
      <c r="BF283" s="67"/>
      <c r="BG283" s="67"/>
      <c r="BH283" s="67"/>
      <c r="BI283" s="67"/>
      <c r="BJ283" s="67"/>
      <c r="BK283" s="67"/>
      <c r="BL283" s="67"/>
      <c r="BM283" s="67"/>
      <c r="BN283" s="67"/>
      <c r="BO283" s="67"/>
      <c r="BP283" s="67"/>
      <c r="BQ283" s="67"/>
      <c r="BR283" s="67"/>
      <c r="BS283" s="67"/>
      <c r="BT283" s="67"/>
      <c r="BU283" s="67"/>
      <c r="BV283" s="67"/>
      <c r="BW283" s="67"/>
      <c r="BX283" s="67"/>
      <c r="BY283" s="67"/>
    </row>
    <row r="284" spans="1:77" ht="15" customHeight="1">
      <c r="A284" s="67"/>
      <c r="B284" s="67"/>
      <c r="C284" s="67"/>
      <c r="D284" s="67"/>
      <c r="E284" s="76"/>
      <c r="F284" s="76"/>
      <c r="G284" s="76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67"/>
      <c r="AI284" s="67"/>
      <c r="AJ284" s="67"/>
      <c r="AK284" s="67"/>
      <c r="AL284" s="67"/>
      <c r="AM284" s="67"/>
      <c r="AN284" s="67"/>
      <c r="AO284" s="67"/>
      <c r="AP284" s="67"/>
      <c r="AQ284" s="67"/>
      <c r="AR284" s="67"/>
      <c r="AS284" s="67"/>
      <c r="AT284" s="67"/>
      <c r="AU284" s="67"/>
      <c r="AV284" s="67"/>
      <c r="AW284" s="67"/>
      <c r="AX284" s="67"/>
      <c r="AY284" s="67"/>
      <c r="AZ284" s="67"/>
      <c r="BA284" s="67"/>
      <c r="BB284" s="67"/>
      <c r="BC284" s="67"/>
      <c r="BD284" s="67"/>
      <c r="BE284" s="67"/>
      <c r="BF284" s="67"/>
      <c r="BG284" s="67"/>
      <c r="BH284" s="67"/>
      <c r="BI284" s="67"/>
      <c r="BJ284" s="67"/>
      <c r="BK284" s="67"/>
      <c r="BL284" s="67"/>
      <c r="BM284" s="67"/>
      <c r="BN284" s="67"/>
      <c r="BO284" s="67"/>
      <c r="BP284" s="67"/>
      <c r="BQ284" s="67"/>
      <c r="BR284" s="67"/>
      <c r="BS284" s="67"/>
      <c r="BT284" s="67"/>
      <c r="BU284" s="67"/>
      <c r="BV284" s="67"/>
      <c r="BW284" s="67"/>
      <c r="BX284" s="67"/>
      <c r="BY284" s="67"/>
    </row>
    <row r="285" spans="1:77" ht="15" customHeight="1">
      <c r="A285" s="67"/>
      <c r="B285" s="67"/>
      <c r="C285" s="67"/>
      <c r="D285" s="67"/>
      <c r="E285" s="76"/>
      <c r="F285" s="76"/>
      <c r="G285" s="76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67"/>
      <c r="AI285" s="67"/>
      <c r="AJ285" s="67"/>
      <c r="AK285" s="67"/>
      <c r="AL285" s="67"/>
      <c r="AM285" s="67"/>
      <c r="AN285" s="67"/>
      <c r="AO285" s="67"/>
      <c r="AP285" s="67"/>
      <c r="AQ285" s="67"/>
      <c r="AR285" s="67"/>
      <c r="AS285" s="67"/>
      <c r="AT285" s="67"/>
      <c r="AU285" s="67"/>
      <c r="AV285" s="67"/>
      <c r="AW285" s="67"/>
      <c r="AX285" s="67"/>
      <c r="AY285" s="67"/>
      <c r="AZ285" s="67"/>
      <c r="BA285" s="67"/>
      <c r="BB285" s="67"/>
      <c r="BC285" s="67"/>
      <c r="BD285" s="67"/>
      <c r="BE285" s="67"/>
      <c r="BF285" s="67"/>
      <c r="BG285" s="67"/>
      <c r="BH285" s="67"/>
      <c r="BI285" s="67"/>
      <c r="BJ285" s="67"/>
      <c r="BK285" s="67"/>
      <c r="BL285" s="67"/>
      <c r="BM285" s="67"/>
      <c r="BN285" s="67"/>
      <c r="BO285" s="67"/>
      <c r="BP285" s="67"/>
      <c r="BQ285" s="67"/>
      <c r="BR285" s="67"/>
      <c r="BS285" s="67"/>
      <c r="BT285" s="67"/>
      <c r="BU285" s="67"/>
      <c r="BV285" s="67"/>
      <c r="BW285" s="67"/>
      <c r="BX285" s="67"/>
      <c r="BY285" s="67"/>
    </row>
    <row r="286" spans="1:77" ht="15" customHeight="1">
      <c r="A286" s="67"/>
      <c r="B286" s="67"/>
      <c r="C286" s="67"/>
      <c r="D286" s="67"/>
      <c r="E286" s="76"/>
      <c r="F286" s="76"/>
      <c r="G286" s="76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67"/>
      <c r="AI286" s="67"/>
      <c r="AJ286" s="67"/>
      <c r="AK286" s="67"/>
      <c r="AL286" s="67"/>
      <c r="AM286" s="67"/>
      <c r="AN286" s="67"/>
      <c r="AO286" s="67"/>
      <c r="AP286" s="67"/>
      <c r="AQ286" s="67"/>
      <c r="AR286" s="67"/>
      <c r="AS286" s="67"/>
      <c r="AT286" s="67"/>
      <c r="AU286" s="67"/>
      <c r="AV286" s="67"/>
      <c r="AW286" s="67"/>
      <c r="AX286" s="67"/>
      <c r="AY286" s="67"/>
      <c r="AZ286" s="67"/>
      <c r="BA286" s="67"/>
      <c r="BB286" s="67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67"/>
      <c r="BU286" s="67"/>
      <c r="BV286" s="67"/>
      <c r="BW286" s="67"/>
      <c r="BX286" s="67"/>
      <c r="BY286" s="67"/>
    </row>
    <row r="287" spans="1:77" ht="15" customHeight="1">
      <c r="A287" s="67"/>
      <c r="B287" s="67"/>
      <c r="C287" s="67"/>
      <c r="D287" s="67"/>
      <c r="E287" s="76"/>
      <c r="F287" s="76"/>
      <c r="G287" s="76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67"/>
      <c r="AI287" s="67"/>
      <c r="AJ287" s="67"/>
      <c r="AK287" s="67"/>
      <c r="AL287" s="67"/>
      <c r="AM287" s="67"/>
      <c r="AN287" s="67"/>
      <c r="AO287" s="67"/>
      <c r="AP287" s="67"/>
      <c r="AQ287" s="67"/>
      <c r="AR287" s="67"/>
      <c r="AS287" s="67"/>
      <c r="AT287" s="67"/>
      <c r="AU287" s="67"/>
      <c r="AV287" s="67"/>
      <c r="AW287" s="67"/>
      <c r="AX287" s="67"/>
      <c r="AY287" s="67"/>
      <c r="AZ287" s="67"/>
      <c r="BA287" s="67"/>
      <c r="BB287" s="67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67"/>
      <c r="BU287" s="67"/>
      <c r="BV287" s="67"/>
      <c r="BW287" s="67"/>
      <c r="BX287" s="67"/>
      <c r="BY287" s="67"/>
    </row>
    <row r="288" spans="1:77" ht="15" customHeight="1">
      <c r="A288" s="67"/>
      <c r="B288" s="67"/>
      <c r="C288" s="67"/>
      <c r="D288" s="67"/>
      <c r="E288" s="76"/>
      <c r="F288" s="76"/>
      <c r="G288" s="76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67"/>
      <c r="AI288" s="67"/>
      <c r="AJ288" s="67"/>
      <c r="AK288" s="67"/>
      <c r="AL288" s="67"/>
      <c r="AM288" s="67"/>
      <c r="AN288" s="67"/>
      <c r="AO288" s="67"/>
      <c r="AP288" s="67"/>
      <c r="AQ288" s="67"/>
      <c r="AR288" s="67"/>
      <c r="AS288" s="67"/>
      <c r="AT288" s="67"/>
      <c r="AU288" s="67"/>
      <c r="AV288" s="67"/>
      <c r="AW288" s="67"/>
      <c r="AX288" s="67"/>
      <c r="AY288" s="67"/>
      <c r="AZ288" s="67"/>
      <c r="BA288" s="67"/>
      <c r="BB288" s="67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67"/>
      <c r="BU288" s="67"/>
      <c r="BV288" s="67"/>
      <c r="BW288" s="67"/>
      <c r="BX288" s="67"/>
      <c r="BY288" s="67"/>
    </row>
    <row r="289" spans="1:77" ht="15" customHeight="1">
      <c r="A289" s="67"/>
      <c r="B289" s="67"/>
      <c r="C289" s="67"/>
      <c r="D289" s="67"/>
      <c r="E289" s="76"/>
      <c r="F289" s="76"/>
      <c r="G289" s="76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67"/>
      <c r="AI289" s="67"/>
      <c r="AJ289" s="67"/>
      <c r="AK289" s="67"/>
      <c r="AL289" s="67"/>
      <c r="AM289" s="67"/>
      <c r="AN289" s="67"/>
      <c r="AO289" s="67"/>
      <c r="AP289" s="67"/>
      <c r="AQ289" s="67"/>
      <c r="AR289" s="67"/>
      <c r="AS289" s="67"/>
      <c r="AT289" s="67"/>
      <c r="AU289" s="67"/>
      <c r="AV289" s="67"/>
      <c r="AW289" s="67"/>
      <c r="AX289" s="67"/>
      <c r="AY289" s="67"/>
      <c r="AZ289" s="67"/>
      <c r="BA289" s="67"/>
      <c r="BB289" s="67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67"/>
      <c r="BU289" s="67"/>
      <c r="BV289" s="67"/>
      <c r="BW289" s="67"/>
      <c r="BX289" s="67"/>
      <c r="BY289" s="67"/>
    </row>
    <row r="290" spans="1:77" ht="15" customHeight="1">
      <c r="A290" s="67"/>
      <c r="B290" s="67"/>
      <c r="C290" s="67"/>
      <c r="D290" s="67"/>
      <c r="E290" s="76"/>
      <c r="F290" s="76"/>
      <c r="G290" s="76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67"/>
      <c r="AI290" s="67"/>
      <c r="AJ290" s="67"/>
      <c r="AK290" s="67"/>
      <c r="AL290" s="67"/>
      <c r="AM290" s="67"/>
      <c r="AN290" s="67"/>
      <c r="AO290" s="67"/>
      <c r="AP290" s="67"/>
      <c r="AQ290" s="67"/>
      <c r="AR290" s="67"/>
      <c r="AS290" s="67"/>
      <c r="AT290" s="67"/>
      <c r="AU290" s="67"/>
      <c r="AV290" s="67"/>
      <c r="AW290" s="67"/>
      <c r="AX290" s="67"/>
      <c r="AY290" s="67"/>
      <c r="AZ290" s="67"/>
      <c r="BA290" s="67"/>
      <c r="BB290" s="67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67"/>
      <c r="BU290" s="67"/>
      <c r="BV290" s="67"/>
      <c r="BW290" s="67"/>
      <c r="BX290" s="67"/>
      <c r="BY290" s="67"/>
    </row>
    <row r="291" spans="1:77" ht="15" customHeight="1">
      <c r="A291" s="67"/>
      <c r="B291" s="67"/>
      <c r="C291" s="67"/>
      <c r="D291" s="67"/>
      <c r="E291" s="76"/>
      <c r="F291" s="76"/>
      <c r="G291" s="76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67"/>
      <c r="AI291" s="67"/>
      <c r="AJ291" s="67"/>
      <c r="AK291" s="67"/>
      <c r="AL291" s="67"/>
      <c r="AM291" s="67"/>
      <c r="AN291" s="67"/>
      <c r="AO291" s="67"/>
      <c r="AP291" s="67"/>
      <c r="AQ291" s="67"/>
      <c r="AR291" s="67"/>
      <c r="AS291" s="67"/>
      <c r="AT291" s="67"/>
      <c r="AU291" s="67"/>
      <c r="AV291" s="67"/>
      <c r="AW291" s="67"/>
      <c r="AX291" s="67"/>
      <c r="AY291" s="67"/>
      <c r="AZ291" s="67"/>
      <c r="BA291" s="67"/>
      <c r="BB291" s="67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67"/>
      <c r="BU291" s="67"/>
      <c r="BV291" s="67"/>
      <c r="BW291" s="67"/>
      <c r="BX291" s="67"/>
      <c r="BY291" s="67"/>
    </row>
    <row r="292" spans="1:77" ht="15" customHeight="1">
      <c r="A292" s="67"/>
      <c r="B292" s="67"/>
      <c r="C292" s="67"/>
      <c r="D292" s="67"/>
      <c r="E292" s="76"/>
      <c r="F292" s="76"/>
      <c r="G292" s="76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67"/>
      <c r="AI292" s="67"/>
      <c r="AJ292" s="67"/>
      <c r="AK292" s="67"/>
      <c r="AL292" s="67"/>
      <c r="AM292" s="67"/>
      <c r="AN292" s="67"/>
      <c r="AO292" s="67"/>
      <c r="AP292" s="67"/>
      <c r="AQ292" s="67"/>
      <c r="AR292" s="67"/>
      <c r="AS292" s="67"/>
      <c r="AT292" s="67"/>
      <c r="AU292" s="67"/>
      <c r="AV292" s="67"/>
      <c r="AW292" s="67"/>
      <c r="AX292" s="67"/>
      <c r="AY292" s="67"/>
      <c r="AZ292" s="67"/>
      <c r="BA292" s="67"/>
      <c r="BB292" s="67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67"/>
      <c r="BU292" s="67"/>
      <c r="BV292" s="67"/>
      <c r="BW292" s="67"/>
      <c r="BX292" s="67"/>
      <c r="BY292" s="67"/>
    </row>
    <row r="293" spans="1:77" ht="15" customHeight="1">
      <c r="A293" s="67"/>
      <c r="B293" s="67"/>
      <c r="C293" s="67"/>
      <c r="D293" s="67"/>
      <c r="E293" s="76"/>
      <c r="F293" s="76"/>
      <c r="G293" s="76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67"/>
      <c r="AI293" s="67"/>
      <c r="AJ293" s="67"/>
      <c r="AK293" s="67"/>
      <c r="AL293" s="67"/>
      <c r="AM293" s="67"/>
      <c r="AN293" s="67"/>
      <c r="AO293" s="67"/>
      <c r="AP293" s="67"/>
      <c r="AQ293" s="67"/>
      <c r="AR293" s="67"/>
      <c r="AS293" s="67"/>
      <c r="AT293" s="67"/>
      <c r="AU293" s="67"/>
      <c r="AV293" s="67"/>
      <c r="AW293" s="67"/>
      <c r="AX293" s="67"/>
      <c r="AY293" s="67"/>
      <c r="AZ293" s="67"/>
      <c r="BA293" s="67"/>
      <c r="BB293" s="67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67"/>
      <c r="BU293" s="67"/>
      <c r="BV293" s="67"/>
      <c r="BW293" s="67"/>
      <c r="BX293" s="67"/>
      <c r="BY293" s="67"/>
    </row>
    <row r="294" spans="1:77" ht="15" customHeight="1">
      <c r="A294" s="67"/>
      <c r="B294" s="67"/>
      <c r="C294" s="67"/>
      <c r="D294" s="67"/>
      <c r="E294" s="76"/>
      <c r="F294" s="76"/>
      <c r="G294" s="76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67"/>
      <c r="AI294" s="67"/>
      <c r="AJ294" s="67"/>
      <c r="AK294" s="67"/>
      <c r="AL294" s="67"/>
      <c r="AM294" s="67"/>
      <c r="AN294" s="67"/>
      <c r="AO294" s="67"/>
      <c r="AP294" s="67"/>
      <c r="AQ294" s="67"/>
      <c r="AR294" s="67"/>
      <c r="AS294" s="67"/>
      <c r="AT294" s="67"/>
      <c r="AU294" s="67"/>
      <c r="AV294" s="67"/>
      <c r="AW294" s="67"/>
      <c r="AX294" s="67"/>
      <c r="AY294" s="67"/>
      <c r="AZ294" s="67"/>
      <c r="BA294" s="67"/>
      <c r="BB294" s="67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67"/>
      <c r="BU294" s="67"/>
      <c r="BV294" s="67"/>
      <c r="BW294" s="67"/>
      <c r="BX294" s="67"/>
      <c r="BY294" s="67"/>
    </row>
    <row r="295" spans="1:77" ht="15" customHeight="1">
      <c r="A295" s="67"/>
      <c r="B295" s="67"/>
      <c r="C295" s="67"/>
      <c r="D295" s="67"/>
      <c r="E295" s="76"/>
      <c r="F295" s="76"/>
      <c r="G295" s="76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67"/>
      <c r="AI295" s="67"/>
      <c r="AJ295" s="67"/>
      <c r="AK295" s="67"/>
      <c r="AL295" s="67"/>
      <c r="AM295" s="67"/>
      <c r="AN295" s="67"/>
      <c r="AO295" s="67"/>
      <c r="AP295" s="67"/>
      <c r="AQ295" s="67"/>
      <c r="AR295" s="67"/>
      <c r="AS295" s="67"/>
      <c r="AT295" s="67"/>
      <c r="AU295" s="67"/>
      <c r="AV295" s="67"/>
      <c r="AW295" s="67"/>
      <c r="AX295" s="67"/>
      <c r="AY295" s="67"/>
      <c r="AZ295" s="67"/>
      <c r="BA295" s="67"/>
      <c r="BB295" s="67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67"/>
      <c r="BU295" s="67"/>
      <c r="BV295" s="67"/>
      <c r="BW295" s="67"/>
      <c r="BX295" s="67"/>
      <c r="BY295" s="67"/>
    </row>
    <row r="296" spans="1:77" ht="15" customHeight="1">
      <c r="A296" s="67"/>
      <c r="B296" s="67"/>
      <c r="C296" s="67"/>
      <c r="D296" s="67"/>
      <c r="E296" s="76"/>
      <c r="F296" s="76"/>
      <c r="G296" s="76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67"/>
      <c r="AI296" s="67"/>
      <c r="AJ296" s="67"/>
      <c r="AK296" s="67"/>
      <c r="AL296" s="67"/>
      <c r="AM296" s="67"/>
      <c r="AN296" s="67"/>
      <c r="AO296" s="67"/>
      <c r="AP296" s="67"/>
      <c r="AQ296" s="67"/>
      <c r="AR296" s="67"/>
      <c r="AS296" s="67"/>
      <c r="AT296" s="67"/>
      <c r="AU296" s="67"/>
      <c r="AV296" s="67"/>
      <c r="AW296" s="67"/>
      <c r="AX296" s="67"/>
      <c r="AY296" s="67"/>
      <c r="AZ296" s="67"/>
      <c r="BA296" s="67"/>
      <c r="BB296" s="67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67"/>
      <c r="BU296" s="67"/>
      <c r="BV296" s="67"/>
      <c r="BW296" s="67"/>
      <c r="BX296" s="67"/>
      <c r="BY296" s="67"/>
    </row>
    <row r="297" spans="1:77" ht="15" customHeight="1">
      <c r="A297" s="67"/>
      <c r="B297" s="67"/>
      <c r="C297" s="67"/>
      <c r="D297" s="67"/>
      <c r="E297" s="76"/>
      <c r="F297" s="76"/>
      <c r="G297" s="76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67"/>
      <c r="AI297" s="67"/>
      <c r="AJ297" s="67"/>
      <c r="AK297" s="67"/>
      <c r="AL297" s="67"/>
      <c r="AM297" s="67"/>
      <c r="AN297" s="67"/>
      <c r="AO297" s="67"/>
      <c r="AP297" s="67"/>
      <c r="AQ297" s="67"/>
      <c r="AR297" s="67"/>
      <c r="AS297" s="67"/>
      <c r="AT297" s="67"/>
      <c r="AU297" s="67"/>
      <c r="AV297" s="67"/>
      <c r="AW297" s="67"/>
      <c r="AX297" s="67"/>
      <c r="AY297" s="67"/>
      <c r="AZ297" s="67"/>
      <c r="BA297" s="67"/>
      <c r="BB297" s="67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67"/>
      <c r="BU297" s="67"/>
      <c r="BV297" s="67"/>
      <c r="BW297" s="67"/>
      <c r="BX297" s="67"/>
      <c r="BY297" s="67"/>
    </row>
    <row r="298" spans="1:77" ht="15" customHeight="1">
      <c r="A298" s="67"/>
      <c r="B298" s="67"/>
      <c r="C298" s="67"/>
      <c r="D298" s="67"/>
      <c r="E298" s="76"/>
      <c r="F298" s="76"/>
      <c r="G298" s="76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67"/>
      <c r="AI298" s="67"/>
      <c r="AJ298" s="67"/>
      <c r="AK298" s="67"/>
      <c r="AL298" s="67"/>
      <c r="AM298" s="67"/>
      <c r="AN298" s="67"/>
      <c r="AO298" s="67"/>
      <c r="AP298" s="67"/>
      <c r="AQ298" s="67"/>
      <c r="AR298" s="67"/>
      <c r="AS298" s="67"/>
      <c r="AT298" s="67"/>
      <c r="AU298" s="67"/>
      <c r="AV298" s="67"/>
      <c r="AW298" s="67"/>
      <c r="AX298" s="67"/>
      <c r="AY298" s="67"/>
      <c r="AZ298" s="67"/>
      <c r="BA298" s="67"/>
      <c r="BB298" s="67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67"/>
      <c r="BU298" s="67"/>
      <c r="BV298" s="67"/>
      <c r="BW298" s="67"/>
      <c r="BX298" s="67"/>
      <c r="BY298" s="67"/>
    </row>
    <row r="299" spans="1:77" ht="15" customHeight="1">
      <c r="A299" s="67"/>
      <c r="B299" s="67"/>
      <c r="C299" s="67"/>
      <c r="D299" s="67"/>
      <c r="E299" s="76"/>
      <c r="F299" s="76"/>
      <c r="G299" s="76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67"/>
      <c r="AI299" s="67"/>
      <c r="AJ299" s="67"/>
      <c r="AK299" s="67"/>
      <c r="AL299" s="67"/>
      <c r="AM299" s="67"/>
      <c r="AN299" s="67"/>
      <c r="AO299" s="67"/>
      <c r="AP299" s="67"/>
      <c r="AQ299" s="67"/>
      <c r="AR299" s="67"/>
      <c r="AS299" s="67"/>
      <c r="AT299" s="67"/>
      <c r="AU299" s="67"/>
      <c r="AV299" s="67"/>
      <c r="AW299" s="67"/>
      <c r="AX299" s="67"/>
      <c r="AY299" s="67"/>
      <c r="AZ299" s="67"/>
      <c r="BA299" s="67"/>
      <c r="BB299" s="67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67"/>
      <c r="BU299" s="67"/>
      <c r="BV299" s="67"/>
      <c r="BW299" s="67"/>
      <c r="BX299" s="67"/>
      <c r="BY299" s="67"/>
    </row>
    <row r="300" spans="1:77" ht="15" customHeight="1">
      <c r="A300" s="67"/>
      <c r="B300" s="67"/>
      <c r="C300" s="67"/>
      <c r="D300" s="67"/>
      <c r="E300" s="76"/>
      <c r="F300" s="76"/>
      <c r="G300" s="76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67"/>
      <c r="AI300" s="67"/>
      <c r="AJ300" s="67"/>
      <c r="AK300" s="67"/>
      <c r="AL300" s="67"/>
      <c r="AM300" s="67"/>
      <c r="AN300" s="67"/>
      <c r="AO300" s="67"/>
      <c r="AP300" s="67"/>
      <c r="AQ300" s="67"/>
      <c r="AR300" s="67"/>
      <c r="AS300" s="67"/>
      <c r="AT300" s="67"/>
      <c r="AU300" s="67"/>
      <c r="AV300" s="67"/>
      <c r="AW300" s="67"/>
      <c r="AX300" s="67"/>
      <c r="AY300" s="67"/>
      <c r="AZ300" s="67"/>
      <c r="BA300" s="67"/>
      <c r="BB300" s="67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67"/>
      <c r="BU300" s="67"/>
      <c r="BV300" s="67"/>
      <c r="BW300" s="67"/>
      <c r="BX300" s="67"/>
      <c r="BY300" s="67"/>
    </row>
    <row r="301" spans="1:77" ht="15" customHeight="1">
      <c r="A301" s="67"/>
      <c r="B301" s="67"/>
      <c r="C301" s="67"/>
      <c r="D301" s="67"/>
      <c r="E301" s="76"/>
      <c r="F301" s="76"/>
      <c r="G301" s="76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67"/>
      <c r="AI301" s="67"/>
      <c r="AJ301" s="67"/>
      <c r="AK301" s="67"/>
      <c r="AL301" s="67"/>
      <c r="AM301" s="67"/>
      <c r="AN301" s="67"/>
      <c r="AO301" s="67"/>
      <c r="AP301" s="67"/>
      <c r="AQ301" s="67"/>
      <c r="AR301" s="67"/>
      <c r="AS301" s="67"/>
      <c r="AT301" s="67"/>
      <c r="AU301" s="67"/>
      <c r="AV301" s="67"/>
      <c r="AW301" s="67"/>
      <c r="AX301" s="67"/>
      <c r="AY301" s="67"/>
      <c r="AZ301" s="67"/>
      <c r="BA301" s="67"/>
      <c r="BB301" s="67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67"/>
      <c r="BU301" s="67"/>
      <c r="BV301" s="67"/>
      <c r="BW301" s="67"/>
      <c r="BX301" s="67"/>
      <c r="BY301" s="67"/>
    </row>
    <row r="302" spans="1:77" ht="15" customHeight="1">
      <c r="A302" s="67"/>
      <c r="B302" s="67"/>
      <c r="C302" s="67"/>
      <c r="D302" s="67"/>
      <c r="E302" s="76"/>
      <c r="F302" s="76"/>
      <c r="G302" s="76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67"/>
      <c r="AI302" s="67"/>
      <c r="AJ302" s="67"/>
      <c r="AK302" s="67"/>
      <c r="AL302" s="67"/>
      <c r="AM302" s="67"/>
      <c r="AN302" s="67"/>
      <c r="AO302" s="67"/>
      <c r="AP302" s="67"/>
      <c r="AQ302" s="67"/>
      <c r="AR302" s="67"/>
      <c r="AS302" s="67"/>
      <c r="AT302" s="67"/>
      <c r="AU302" s="67"/>
      <c r="AV302" s="67"/>
      <c r="AW302" s="67"/>
      <c r="AX302" s="67"/>
      <c r="AY302" s="67"/>
      <c r="AZ302" s="67"/>
      <c r="BA302" s="67"/>
      <c r="BB302" s="67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67"/>
      <c r="BU302" s="67"/>
      <c r="BV302" s="67"/>
      <c r="BW302" s="67"/>
      <c r="BX302" s="67"/>
      <c r="BY302" s="67"/>
    </row>
    <row r="303" spans="1:77" ht="15" customHeight="1">
      <c r="A303" s="67"/>
      <c r="B303" s="67"/>
      <c r="C303" s="67"/>
      <c r="D303" s="67"/>
      <c r="E303" s="76"/>
      <c r="F303" s="76"/>
      <c r="G303" s="76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67"/>
      <c r="AI303" s="67"/>
      <c r="AJ303" s="67"/>
      <c r="AK303" s="67"/>
      <c r="AL303" s="67"/>
      <c r="AM303" s="67"/>
      <c r="AN303" s="67"/>
      <c r="AO303" s="67"/>
      <c r="AP303" s="67"/>
      <c r="AQ303" s="67"/>
      <c r="AR303" s="67"/>
      <c r="AS303" s="67"/>
      <c r="AT303" s="67"/>
      <c r="AU303" s="67"/>
      <c r="AV303" s="67"/>
      <c r="AW303" s="67"/>
      <c r="AX303" s="67"/>
      <c r="AY303" s="67"/>
      <c r="AZ303" s="67"/>
      <c r="BA303" s="67"/>
      <c r="BB303" s="67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67"/>
      <c r="BU303" s="67"/>
      <c r="BV303" s="67"/>
      <c r="BW303" s="67"/>
      <c r="BX303" s="67"/>
      <c r="BY303" s="67"/>
    </row>
    <row r="304" spans="1:77" ht="15" customHeight="1">
      <c r="A304" s="67"/>
      <c r="B304" s="67"/>
      <c r="C304" s="67"/>
      <c r="D304" s="67"/>
      <c r="E304" s="76"/>
      <c r="F304" s="76"/>
      <c r="G304" s="76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67"/>
      <c r="AI304" s="67"/>
      <c r="AJ304" s="67"/>
      <c r="AK304" s="67"/>
      <c r="AL304" s="67"/>
      <c r="AM304" s="67"/>
      <c r="AN304" s="67"/>
      <c r="AO304" s="67"/>
      <c r="AP304" s="67"/>
      <c r="AQ304" s="67"/>
      <c r="AR304" s="67"/>
      <c r="AS304" s="67"/>
      <c r="AT304" s="67"/>
      <c r="AU304" s="67"/>
      <c r="AV304" s="67"/>
      <c r="AW304" s="67"/>
      <c r="AX304" s="67"/>
      <c r="AY304" s="67"/>
      <c r="AZ304" s="67"/>
      <c r="BA304" s="67"/>
      <c r="BB304" s="67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67"/>
      <c r="BU304" s="67"/>
      <c r="BV304" s="67"/>
      <c r="BW304" s="67"/>
      <c r="BX304" s="67"/>
      <c r="BY304" s="67"/>
    </row>
    <row r="305" spans="1:77" ht="15" customHeight="1">
      <c r="A305" s="67"/>
      <c r="B305" s="67"/>
      <c r="C305" s="67"/>
      <c r="D305" s="67"/>
      <c r="E305" s="76"/>
      <c r="F305" s="76"/>
      <c r="G305" s="76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67"/>
      <c r="AI305" s="67"/>
      <c r="AJ305" s="67"/>
      <c r="AK305" s="67"/>
      <c r="AL305" s="67"/>
      <c r="AM305" s="67"/>
      <c r="AN305" s="67"/>
      <c r="AO305" s="67"/>
      <c r="AP305" s="67"/>
      <c r="AQ305" s="67"/>
      <c r="AR305" s="67"/>
      <c r="AS305" s="67"/>
      <c r="AT305" s="67"/>
      <c r="AU305" s="67"/>
      <c r="AV305" s="67"/>
      <c r="AW305" s="67"/>
      <c r="AX305" s="67"/>
      <c r="AY305" s="67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</row>
    <row r="306" spans="1:77" ht="15" customHeight="1">
      <c r="A306" s="67"/>
      <c r="B306" s="67"/>
      <c r="C306" s="67"/>
      <c r="D306" s="67"/>
      <c r="E306" s="76"/>
      <c r="F306" s="76"/>
      <c r="G306" s="76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  <c r="AI306" s="67"/>
      <c r="AJ306" s="67"/>
      <c r="AK306" s="67"/>
      <c r="AL306" s="67"/>
      <c r="AM306" s="67"/>
      <c r="AN306" s="67"/>
      <c r="AO306" s="67"/>
      <c r="AP306" s="67"/>
      <c r="AQ306" s="67"/>
      <c r="AR306" s="67"/>
      <c r="AS306" s="67"/>
      <c r="AT306" s="67"/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</row>
    <row r="307" spans="1:77" ht="15" customHeight="1">
      <c r="A307" s="67"/>
      <c r="B307" s="67"/>
      <c r="C307" s="67"/>
      <c r="D307" s="67"/>
      <c r="E307" s="76"/>
      <c r="F307" s="76"/>
      <c r="G307" s="76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  <c r="AI307" s="67"/>
      <c r="AJ307" s="67"/>
      <c r="AK307" s="67"/>
      <c r="AL307" s="67"/>
      <c r="AM307" s="67"/>
      <c r="AN307" s="67"/>
      <c r="AO307" s="67"/>
      <c r="AP307" s="67"/>
      <c r="AQ307" s="67"/>
      <c r="AR307" s="67"/>
      <c r="AS307" s="67"/>
      <c r="AT307" s="67"/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</row>
    <row r="308" spans="1:77" ht="15" customHeight="1">
      <c r="A308" s="67"/>
      <c r="B308" s="67"/>
      <c r="C308" s="67"/>
      <c r="D308" s="67"/>
      <c r="E308" s="76"/>
      <c r="F308" s="76"/>
      <c r="G308" s="76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  <c r="AI308" s="67"/>
      <c r="AJ308" s="67"/>
      <c r="AK308" s="67"/>
      <c r="AL308" s="67"/>
      <c r="AM308" s="67"/>
      <c r="AN308" s="67"/>
      <c r="AO308" s="67"/>
      <c r="AP308" s="67"/>
      <c r="AQ308" s="67"/>
      <c r="AR308" s="67"/>
      <c r="AS308" s="67"/>
      <c r="AT308" s="67"/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</row>
    <row r="309" spans="1:77" ht="15" customHeight="1">
      <c r="A309" s="67"/>
      <c r="B309" s="67"/>
      <c r="C309" s="67"/>
      <c r="D309" s="67"/>
      <c r="E309" s="76"/>
      <c r="F309" s="76"/>
      <c r="G309" s="76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  <c r="AI309" s="67"/>
      <c r="AJ309" s="67"/>
      <c r="AK309" s="67"/>
      <c r="AL309" s="67"/>
      <c r="AM309" s="67"/>
      <c r="AN309" s="67"/>
      <c r="AO309" s="67"/>
      <c r="AP309" s="67"/>
      <c r="AQ309" s="67"/>
      <c r="AR309" s="67"/>
      <c r="AS309" s="67"/>
      <c r="AT309" s="67"/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</row>
    <row r="310" spans="1:77" ht="15" customHeight="1">
      <c r="A310" s="67"/>
      <c r="B310" s="67"/>
      <c r="C310" s="67"/>
      <c r="D310" s="67"/>
      <c r="E310" s="76"/>
      <c r="F310" s="76"/>
      <c r="G310" s="76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  <c r="AI310" s="67"/>
      <c r="AJ310" s="67"/>
      <c r="AK310" s="67"/>
      <c r="AL310" s="67"/>
      <c r="AM310" s="67"/>
      <c r="AN310" s="67"/>
      <c r="AO310" s="67"/>
      <c r="AP310" s="67"/>
      <c r="AQ310" s="67"/>
      <c r="AR310" s="67"/>
      <c r="AS310" s="67"/>
      <c r="AT310" s="67"/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</row>
    <row r="311" spans="1:77" ht="15" customHeight="1">
      <c r="A311" s="67"/>
      <c r="B311" s="67"/>
      <c r="C311" s="67"/>
      <c r="D311" s="67"/>
      <c r="E311" s="76"/>
      <c r="F311" s="76"/>
      <c r="G311" s="76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  <c r="AI311" s="67"/>
      <c r="AJ311" s="67"/>
      <c r="AK311" s="67"/>
      <c r="AL311" s="67"/>
      <c r="AM311" s="67"/>
      <c r="AN311" s="67"/>
      <c r="AO311" s="67"/>
      <c r="AP311" s="67"/>
      <c r="AQ311" s="67"/>
      <c r="AR311" s="67"/>
      <c r="AS311" s="67"/>
      <c r="AT311" s="67"/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</row>
    <row r="312" spans="1:77" ht="15" customHeight="1">
      <c r="A312" s="67"/>
      <c r="B312" s="67"/>
      <c r="C312" s="67"/>
      <c r="D312" s="67"/>
      <c r="E312" s="76"/>
      <c r="F312" s="76"/>
      <c r="G312" s="76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</row>
    <row r="313" spans="1:77" ht="15" customHeight="1">
      <c r="A313" s="67"/>
      <c r="B313" s="67"/>
      <c r="C313" s="67"/>
      <c r="D313" s="67"/>
      <c r="E313" s="76"/>
      <c r="F313" s="76"/>
      <c r="G313" s="76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</row>
    <row r="314" spans="1:77" ht="15" customHeight="1">
      <c r="A314" s="67"/>
      <c r="B314" s="67"/>
      <c r="C314" s="67"/>
      <c r="D314" s="67"/>
      <c r="E314" s="76"/>
      <c r="F314" s="76"/>
      <c r="G314" s="76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</row>
    <row r="315" spans="1:77" ht="15" customHeight="1">
      <c r="A315" s="67"/>
      <c r="B315" s="67"/>
      <c r="C315" s="67"/>
      <c r="D315" s="67"/>
      <c r="E315" s="76"/>
      <c r="F315" s="76"/>
      <c r="G315" s="76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</row>
    <row r="316" spans="1:77" ht="15" customHeight="1">
      <c r="A316" s="67"/>
      <c r="B316" s="67"/>
      <c r="C316" s="67"/>
      <c r="D316" s="67"/>
      <c r="E316" s="76"/>
      <c r="F316" s="76"/>
      <c r="G316" s="76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</row>
    <row r="317" spans="1:77" ht="15" customHeight="1">
      <c r="A317" s="67"/>
      <c r="B317" s="67"/>
      <c r="C317" s="67"/>
      <c r="D317" s="67"/>
      <c r="E317" s="76"/>
      <c r="F317" s="76"/>
      <c r="G317" s="76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</row>
    <row r="318" spans="1:77" ht="15" customHeight="1">
      <c r="A318" s="67"/>
      <c r="B318" s="67"/>
      <c r="C318" s="67"/>
      <c r="D318" s="67"/>
      <c r="E318" s="76"/>
      <c r="F318" s="76"/>
      <c r="G318" s="76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</row>
    <row r="319" spans="1:77" ht="15" customHeight="1">
      <c r="A319" s="67"/>
      <c r="B319" s="67"/>
      <c r="C319" s="67"/>
      <c r="D319" s="67"/>
      <c r="E319" s="76"/>
      <c r="F319" s="76"/>
      <c r="G319" s="76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</row>
    <row r="320" spans="1:77" ht="15" customHeight="1">
      <c r="A320" s="67"/>
      <c r="B320" s="67"/>
      <c r="C320" s="67"/>
      <c r="D320" s="67"/>
      <c r="E320" s="76"/>
      <c r="F320" s="76"/>
      <c r="G320" s="76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</row>
    <row r="321" spans="1:77" ht="15" customHeight="1">
      <c r="A321" s="67"/>
      <c r="B321" s="67"/>
      <c r="C321" s="67"/>
      <c r="D321" s="67"/>
      <c r="E321" s="76"/>
      <c r="F321" s="76"/>
      <c r="G321" s="76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</row>
    <row r="322" spans="1:77" ht="15" customHeight="1">
      <c r="A322" s="67"/>
      <c r="B322" s="67"/>
      <c r="C322" s="67"/>
      <c r="D322" s="67"/>
      <c r="E322" s="76"/>
      <c r="F322" s="76"/>
      <c r="G322" s="76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</row>
    <row r="323" spans="1:77" ht="15" customHeight="1">
      <c r="A323" s="67"/>
      <c r="B323" s="67"/>
      <c r="C323" s="67"/>
      <c r="D323" s="67"/>
      <c r="E323" s="76"/>
      <c r="F323" s="76"/>
      <c r="G323" s="76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</row>
    <row r="324" spans="1:77" ht="15" customHeight="1">
      <c r="A324" s="67"/>
      <c r="B324" s="67"/>
      <c r="C324" s="67"/>
      <c r="D324" s="67"/>
      <c r="E324" s="76"/>
      <c r="F324" s="76"/>
      <c r="G324" s="76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</row>
    <row r="325" spans="1:77" ht="15" customHeight="1">
      <c r="A325" s="67"/>
      <c r="B325" s="67"/>
      <c r="C325" s="67"/>
      <c r="D325" s="67"/>
      <c r="E325" s="76"/>
      <c r="F325" s="76"/>
      <c r="G325" s="76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</row>
    <row r="326" spans="1:77" ht="15" customHeight="1">
      <c r="A326" s="67"/>
      <c r="B326" s="67"/>
      <c r="C326" s="67"/>
      <c r="D326" s="67"/>
      <c r="E326" s="76"/>
      <c r="F326" s="76"/>
      <c r="G326" s="76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</row>
    <row r="327" spans="1:77" ht="15" customHeight="1">
      <c r="A327" s="67"/>
      <c r="B327" s="67"/>
      <c r="C327" s="67"/>
      <c r="D327" s="67"/>
      <c r="E327" s="76"/>
      <c r="F327" s="76"/>
      <c r="G327" s="76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</row>
    <row r="328" spans="1:77" ht="15" customHeight="1">
      <c r="A328" s="67"/>
      <c r="B328" s="67"/>
      <c r="C328" s="67"/>
      <c r="D328" s="67"/>
      <c r="E328" s="76"/>
      <c r="F328" s="76"/>
      <c r="G328" s="76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</row>
    <row r="329" spans="1:77" ht="15" customHeight="1">
      <c r="A329" s="67"/>
      <c r="B329" s="67"/>
      <c r="C329" s="67"/>
      <c r="D329" s="67"/>
      <c r="E329" s="76"/>
      <c r="F329" s="76"/>
      <c r="G329" s="76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</row>
    <row r="330" spans="1:77" ht="15" customHeight="1">
      <c r="A330" s="67"/>
      <c r="B330" s="67"/>
      <c r="C330" s="67"/>
      <c r="D330" s="67"/>
      <c r="E330" s="76"/>
      <c r="F330" s="76"/>
      <c r="G330" s="76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</row>
    <row r="331" spans="1:77" ht="15" customHeight="1">
      <c r="A331" s="67"/>
      <c r="B331" s="67"/>
      <c r="C331" s="67"/>
      <c r="D331" s="67"/>
      <c r="E331" s="76"/>
      <c r="F331" s="76"/>
      <c r="G331" s="76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</row>
    <row r="332" spans="1:77" ht="15" customHeight="1">
      <c r="A332" s="67"/>
      <c r="B332" s="67"/>
      <c r="C332" s="67"/>
      <c r="D332" s="67"/>
      <c r="E332" s="76"/>
      <c r="F332" s="76"/>
      <c r="G332" s="76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</row>
    <row r="333" spans="1:77" ht="15" customHeight="1">
      <c r="A333" s="67"/>
      <c r="B333" s="67"/>
      <c r="C333" s="67"/>
      <c r="D333" s="67"/>
      <c r="E333" s="76"/>
      <c r="F333" s="76"/>
      <c r="G333" s="76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</row>
    <row r="334" spans="1:77" ht="15" customHeight="1">
      <c r="A334" s="67"/>
      <c r="B334" s="67"/>
      <c r="C334" s="67"/>
      <c r="D334" s="67"/>
      <c r="E334" s="76"/>
      <c r="F334" s="76"/>
      <c r="G334" s="76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</row>
    <row r="335" spans="1:77" ht="15" customHeight="1">
      <c r="A335" s="67"/>
      <c r="B335" s="67"/>
      <c r="C335" s="67"/>
      <c r="D335" s="67"/>
      <c r="E335" s="76"/>
      <c r="F335" s="76"/>
      <c r="G335" s="76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</row>
    <row r="336" spans="1:77" ht="15" customHeight="1">
      <c r="A336" s="67"/>
      <c r="B336" s="67"/>
      <c r="C336" s="67"/>
      <c r="D336" s="67"/>
      <c r="E336" s="76"/>
      <c r="F336" s="76"/>
      <c r="G336" s="76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</row>
    <row r="337" spans="1:77" ht="15" customHeight="1">
      <c r="A337" s="67"/>
      <c r="B337" s="67"/>
      <c r="C337" s="67"/>
      <c r="D337" s="67"/>
      <c r="E337" s="76"/>
      <c r="F337" s="76"/>
      <c r="G337" s="76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</row>
    <row r="338" spans="1:77" ht="15" customHeight="1">
      <c r="A338" s="67"/>
      <c r="B338" s="67"/>
      <c r="C338" s="67"/>
      <c r="D338" s="67"/>
      <c r="E338" s="76"/>
      <c r="F338" s="76"/>
      <c r="G338" s="76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</row>
    <row r="339" spans="1:77" ht="15" customHeight="1">
      <c r="A339" s="67"/>
      <c r="B339" s="67"/>
      <c r="C339" s="67"/>
      <c r="D339" s="67"/>
      <c r="E339" s="76"/>
      <c r="F339" s="76"/>
      <c r="G339" s="76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</row>
    <row r="340" spans="1:77" ht="15" customHeight="1">
      <c r="A340" s="67"/>
      <c r="B340" s="67"/>
      <c r="C340" s="67"/>
      <c r="D340" s="67"/>
      <c r="E340" s="76"/>
      <c r="F340" s="76"/>
      <c r="G340" s="76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</row>
    <row r="341" spans="1:77" ht="15" customHeight="1">
      <c r="A341" s="67"/>
      <c r="B341" s="67"/>
      <c r="C341" s="67"/>
      <c r="D341" s="67"/>
      <c r="E341" s="76"/>
      <c r="F341" s="76"/>
      <c r="G341" s="76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</row>
    <row r="342" spans="1:77" ht="15" customHeight="1">
      <c r="A342" s="67"/>
      <c r="B342" s="67"/>
      <c r="C342" s="67"/>
      <c r="D342" s="67"/>
      <c r="E342" s="76"/>
      <c r="F342" s="76"/>
      <c r="G342" s="76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</row>
    <row r="343" spans="1:77" ht="15" customHeight="1">
      <c r="A343" s="67"/>
      <c r="B343" s="67"/>
      <c r="C343" s="67"/>
      <c r="D343" s="67"/>
      <c r="E343" s="76"/>
      <c r="F343" s="76"/>
      <c r="G343" s="76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</row>
    <row r="344" spans="1:77" ht="15" customHeight="1">
      <c r="A344" s="67"/>
      <c r="B344" s="67"/>
      <c r="C344" s="67"/>
      <c r="D344" s="67"/>
      <c r="E344" s="76"/>
      <c r="F344" s="76"/>
      <c r="G344" s="76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</row>
    <row r="345" spans="1:77" ht="15" customHeight="1">
      <c r="A345" s="67"/>
      <c r="B345" s="67"/>
      <c r="C345" s="67"/>
      <c r="D345" s="67"/>
      <c r="E345" s="76"/>
      <c r="F345" s="76"/>
      <c r="G345" s="76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</row>
    <row r="346" spans="1:77" ht="15" customHeight="1">
      <c r="A346" s="67"/>
      <c r="B346" s="67"/>
      <c r="C346" s="67"/>
      <c r="D346" s="67"/>
      <c r="E346" s="76"/>
      <c r="F346" s="76"/>
      <c r="G346" s="76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</row>
    <row r="347" spans="1:77" ht="15" customHeight="1">
      <c r="A347" s="67"/>
      <c r="B347" s="67"/>
      <c r="C347" s="67"/>
      <c r="D347" s="67"/>
      <c r="E347" s="76"/>
      <c r="F347" s="76"/>
      <c r="G347" s="76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</row>
    <row r="348" spans="1:77" ht="15" customHeight="1">
      <c r="A348" s="67"/>
      <c r="B348" s="67"/>
      <c r="C348" s="67"/>
      <c r="D348" s="67"/>
      <c r="E348" s="76"/>
      <c r="F348" s="76"/>
      <c r="G348" s="76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</row>
    <row r="349" spans="1:77" ht="15" customHeight="1">
      <c r="A349" s="67"/>
      <c r="B349" s="67"/>
      <c r="C349" s="67"/>
      <c r="D349" s="67"/>
      <c r="E349" s="76"/>
      <c r="F349" s="76"/>
      <c r="G349" s="76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</row>
    <row r="350" spans="1:77" ht="15" customHeight="1">
      <c r="A350" s="67"/>
      <c r="B350" s="67"/>
      <c r="C350" s="67"/>
      <c r="D350" s="67"/>
      <c r="E350" s="76"/>
      <c r="F350" s="76"/>
      <c r="G350" s="76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</row>
    <row r="351" spans="1:77" ht="15" customHeight="1">
      <c r="A351" s="67"/>
      <c r="B351" s="67"/>
      <c r="C351" s="67"/>
      <c r="D351" s="67"/>
      <c r="E351" s="76"/>
      <c r="F351" s="76"/>
      <c r="G351" s="76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</row>
    <row r="352" spans="1:77" ht="15" customHeight="1">
      <c r="A352" s="67"/>
      <c r="B352" s="67"/>
      <c r="C352" s="67"/>
      <c r="D352" s="67"/>
      <c r="E352" s="76"/>
      <c r="F352" s="76"/>
      <c r="G352" s="76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</row>
    <row r="353" spans="1:77" ht="15" customHeight="1">
      <c r="A353" s="67"/>
      <c r="B353" s="67"/>
      <c r="C353" s="67"/>
      <c r="D353" s="67"/>
      <c r="E353" s="76"/>
      <c r="F353" s="76"/>
      <c r="G353" s="76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</row>
    <row r="354" spans="1:77" ht="15" customHeight="1">
      <c r="A354" s="67"/>
      <c r="B354" s="67"/>
      <c r="C354" s="67"/>
      <c r="D354" s="67"/>
      <c r="E354" s="76"/>
      <c r="F354" s="76"/>
      <c r="G354" s="76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</row>
    <row r="355" spans="1:77" ht="15" customHeight="1">
      <c r="A355" s="67"/>
      <c r="B355" s="67"/>
      <c r="C355" s="67"/>
      <c r="D355" s="67"/>
      <c r="E355" s="76"/>
      <c r="F355" s="76"/>
      <c r="G355" s="76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</row>
    <row r="356" spans="1:77" ht="15" customHeight="1">
      <c r="A356" s="67"/>
      <c r="B356" s="67"/>
      <c r="C356" s="67"/>
      <c r="D356" s="67"/>
      <c r="E356" s="76"/>
      <c r="F356" s="76"/>
      <c r="G356" s="76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</row>
    <row r="357" spans="1:77" ht="15" customHeight="1">
      <c r="A357" s="67"/>
      <c r="B357" s="67"/>
      <c r="C357" s="67"/>
      <c r="D357" s="67"/>
      <c r="E357" s="76"/>
      <c r="F357" s="76"/>
      <c r="G357" s="76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</row>
    <row r="358" spans="1:77" ht="15" customHeight="1">
      <c r="A358" s="67"/>
      <c r="B358" s="67"/>
      <c r="C358" s="67"/>
      <c r="D358" s="67"/>
      <c r="E358" s="76"/>
      <c r="F358" s="76"/>
      <c r="G358" s="76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</row>
    <row r="359" spans="1:77" ht="15" customHeight="1">
      <c r="A359" s="67"/>
      <c r="B359" s="67"/>
      <c r="C359" s="67"/>
      <c r="D359" s="67"/>
      <c r="E359" s="76"/>
      <c r="F359" s="76"/>
      <c r="G359" s="76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</row>
    <row r="360" spans="1:77" ht="15" customHeight="1">
      <c r="A360" s="67"/>
      <c r="B360" s="67"/>
      <c r="C360" s="67"/>
      <c r="D360" s="67"/>
      <c r="E360" s="76"/>
      <c r="F360" s="76"/>
      <c r="G360" s="76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</row>
    <row r="361" spans="1:77" ht="15" customHeight="1">
      <c r="A361" s="67"/>
      <c r="B361" s="67"/>
      <c r="C361" s="67"/>
      <c r="D361" s="67"/>
      <c r="E361" s="76"/>
      <c r="F361" s="76"/>
      <c r="G361" s="76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</row>
    <row r="362" spans="1:77" ht="15" customHeight="1">
      <c r="A362" s="67"/>
      <c r="B362" s="67"/>
      <c r="C362" s="67"/>
      <c r="D362" s="67"/>
      <c r="E362" s="76"/>
      <c r="F362" s="76"/>
      <c r="G362" s="76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</row>
    <row r="363" spans="1:77" ht="15" customHeight="1">
      <c r="A363" s="67"/>
      <c r="B363" s="67"/>
      <c r="C363" s="67"/>
      <c r="D363" s="67"/>
      <c r="E363" s="76"/>
      <c r="F363" s="76"/>
      <c r="G363" s="76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</row>
    <row r="364" spans="1:77" ht="15" customHeight="1">
      <c r="A364" s="67"/>
      <c r="B364" s="67"/>
      <c r="C364" s="67"/>
      <c r="D364" s="67"/>
      <c r="E364" s="76"/>
      <c r="F364" s="76"/>
      <c r="G364" s="76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</row>
    <row r="365" spans="1:77" ht="15" customHeight="1">
      <c r="A365" s="67"/>
      <c r="B365" s="67"/>
      <c r="C365" s="67"/>
      <c r="D365" s="67"/>
      <c r="E365" s="76"/>
      <c r="F365" s="76"/>
      <c r="G365" s="76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</row>
    <row r="366" spans="1:77" ht="15" customHeight="1">
      <c r="A366" s="67"/>
      <c r="B366" s="67"/>
      <c r="C366" s="67"/>
      <c r="D366" s="67"/>
      <c r="E366" s="76"/>
      <c r="F366" s="76"/>
      <c r="G366" s="76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</row>
    <row r="367" spans="1:77" ht="15" customHeight="1">
      <c r="A367" s="67"/>
      <c r="B367" s="67"/>
      <c r="C367" s="67"/>
      <c r="D367" s="67"/>
      <c r="E367" s="76"/>
      <c r="F367" s="76"/>
      <c r="G367" s="76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</row>
    <row r="368" spans="1:77" ht="15" customHeight="1">
      <c r="A368" s="67"/>
      <c r="B368" s="67"/>
      <c r="C368" s="67"/>
      <c r="D368" s="67"/>
      <c r="E368" s="76"/>
      <c r="F368" s="76"/>
      <c r="G368" s="76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</row>
    <row r="369" spans="1:77" ht="15" customHeight="1">
      <c r="A369" s="67"/>
      <c r="B369" s="67"/>
      <c r="C369" s="67"/>
      <c r="D369" s="67"/>
      <c r="E369" s="76"/>
      <c r="F369" s="76"/>
      <c r="G369" s="76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</row>
    <row r="370" spans="1:77" ht="15" customHeight="1">
      <c r="A370" s="67"/>
      <c r="B370" s="67"/>
      <c r="C370" s="67"/>
      <c r="D370" s="67"/>
      <c r="E370" s="76"/>
      <c r="F370" s="76"/>
      <c r="G370" s="76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</row>
    <row r="371" spans="1:77" ht="15" customHeight="1">
      <c r="A371" s="67"/>
      <c r="B371" s="67"/>
      <c r="C371" s="67"/>
      <c r="D371" s="67"/>
      <c r="E371" s="76"/>
      <c r="F371" s="76"/>
      <c r="G371" s="76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</row>
    <row r="372" spans="1:77" ht="15" customHeight="1">
      <c r="A372" s="67"/>
      <c r="B372" s="67"/>
      <c r="C372" s="67"/>
      <c r="D372" s="67"/>
      <c r="E372" s="76"/>
      <c r="F372" s="76"/>
      <c r="G372" s="76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</row>
    <row r="373" spans="1:77" ht="15" customHeight="1">
      <c r="A373" s="67"/>
      <c r="B373" s="67"/>
      <c r="C373" s="67"/>
      <c r="D373" s="67"/>
      <c r="E373" s="76"/>
      <c r="F373" s="76"/>
      <c r="G373" s="76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</row>
    <row r="374" spans="1:77" ht="15" customHeight="1">
      <c r="A374" s="67"/>
      <c r="B374" s="67"/>
      <c r="C374" s="67"/>
      <c r="D374" s="67"/>
      <c r="E374" s="76"/>
      <c r="F374" s="76"/>
      <c r="G374" s="76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</row>
    <row r="375" spans="1:77" ht="15" customHeight="1">
      <c r="A375" s="67"/>
      <c r="B375" s="67"/>
      <c r="C375" s="67"/>
      <c r="D375" s="67"/>
      <c r="E375" s="76"/>
      <c r="F375" s="76"/>
      <c r="G375" s="76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</row>
    <row r="376" spans="1:77" ht="15" customHeight="1">
      <c r="A376" s="67"/>
      <c r="B376" s="67"/>
      <c r="C376" s="67"/>
      <c r="D376" s="67"/>
      <c r="E376" s="76"/>
      <c r="F376" s="76"/>
      <c r="G376" s="76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</row>
    <row r="377" spans="1:77" ht="15" customHeight="1">
      <c r="A377" s="67"/>
      <c r="B377" s="67"/>
      <c r="C377" s="67"/>
      <c r="D377" s="67"/>
      <c r="E377" s="76"/>
      <c r="F377" s="76"/>
      <c r="G377" s="76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</row>
    <row r="378" spans="1:77" ht="15" customHeight="1">
      <c r="A378" s="67"/>
      <c r="B378" s="67"/>
      <c r="C378" s="67"/>
      <c r="D378" s="67"/>
      <c r="E378" s="76"/>
      <c r="F378" s="76"/>
      <c r="G378" s="76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</row>
    <row r="379" spans="1:77" ht="15" customHeight="1">
      <c r="A379" s="67"/>
      <c r="B379" s="67"/>
      <c r="C379" s="67"/>
      <c r="D379" s="67"/>
      <c r="E379" s="76"/>
      <c r="F379" s="76"/>
      <c r="G379" s="76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</row>
    <row r="380" spans="1:77" ht="15" customHeight="1">
      <c r="A380" s="67"/>
      <c r="B380" s="67"/>
      <c r="C380" s="67"/>
      <c r="D380" s="67"/>
      <c r="E380" s="76"/>
      <c r="F380" s="76"/>
      <c r="G380" s="76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</row>
    <row r="381" spans="1:77" ht="15" customHeight="1">
      <c r="A381" s="67"/>
      <c r="B381" s="67"/>
      <c r="C381" s="67"/>
      <c r="D381" s="67"/>
      <c r="E381" s="76"/>
      <c r="F381" s="76"/>
      <c r="G381" s="76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</row>
    <row r="382" spans="1:77" ht="15" customHeight="1">
      <c r="A382" s="67"/>
      <c r="B382" s="67"/>
      <c r="C382" s="67"/>
      <c r="D382" s="67"/>
      <c r="E382" s="76"/>
      <c r="F382" s="76"/>
      <c r="G382" s="76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</row>
    <row r="383" spans="1:77" ht="15" customHeight="1">
      <c r="A383" s="67"/>
      <c r="B383" s="67"/>
      <c r="C383" s="67"/>
      <c r="D383" s="67"/>
      <c r="E383" s="76"/>
      <c r="F383" s="76"/>
      <c r="G383" s="76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</row>
    <row r="384" spans="1:77" ht="15" customHeight="1">
      <c r="A384" s="67"/>
      <c r="B384" s="67"/>
      <c r="C384" s="67"/>
      <c r="D384" s="67"/>
      <c r="E384" s="76"/>
      <c r="F384" s="76"/>
      <c r="G384" s="76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</row>
    <row r="385" spans="1:77" ht="15" customHeight="1">
      <c r="A385" s="67"/>
      <c r="B385" s="67"/>
      <c r="C385" s="67"/>
      <c r="D385" s="67"/>
      <c r="E385" s="76"/>
      <c r="F385" s="76"/>
      <c r="G385" s="76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</row>
    <row r="386" spans="1:77" ht="15" customHeight="1">
      <c r="A386" s="67"/>
      <c r="B386" s="67"/>
      <c r="C386" s="67"/>
      <c r="D386" s="67"/>
      <c r="E386" s="76"/>
      <c r="F386" s="76"/>
      <c r="G386" s="76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</row>
    <row r="387" spans="1:77" ht="15" customHeight="1">
      <c r="A387" s="67"/>
      <c r="B387" s="67"/>
      <c r="C387" s="67"/>
      <c r="D387" s="67"/>
      <c r="E387" s="76"/>
      <c r="F387" s="76"/>
      <c r="G387" s="76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</row>
    <row r="388" spans="1:77" ht="15" customHeight="1">
      <c r="A388" s="67"/>
      <c r="B388" s="67"/>
      <c r="C388" s="67"/>
      <c r="D388" s="67"/>
      <c r="E388" s="76"/>
      <c r="F388" s="76"/>
      <c r="G388" s="76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</row>
    <row r="389" spans="1:77" ht="15" customHeight="1">
      <c r="A389" s="67"/>
      <c r="B389" s="67"/>
      <c r="C389" s="67"/>
      <c r="D389" s="67"/>
      <c r="E389" s="76"/>
      <c r="F389" s="76"/>
      <c r="G389" s="76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</row>
    <row r="390" spans="1:77" ht="15" customHeight="1">
      <c r="A390" s="67"/>
      <c r="B390" s="67"/>
      <c r="C390" s="67"/>
      <c r="D390" s="67"/>
      <c r="E390" s="76"/>
      <c r="F390" s="76"/>
      <c r="G390" s="76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</row>
    <row r="391" spans="1:77" ht="15" customHeight="1">
      <c r="A391" s="67"/>
      <c r="B391" s="67"/>
      <c r="C391" s="67"/>
      <c r="D391" s="67"/>
      <c r="E391" s="76"/>
      <c r="F391" s="76"/>
      <c r="G391" s="76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</row>
    <row r="392" spans="1:77" ht="15" customHeight="1">
      <c r="A392" s="67"/>
      <c r="B392" s="67"/>
      <c r="C392" s="67"/>
      <c r="D392" s="67"/>
      <c r="E392" s="76"/>
      <c r="F392" s="76"/>
      <c r="G392" s="76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</row>
    <row r="393" spans="1:77" ht="15" customHeight="1">
      <c r="A393" s="67"/>
      <c r="B393" s="67"/>
      <c r="C393" s="67"/>
      <c r="D393" s="67"/>
      <c r="E393" s="76"/>
      <c r="F393" s="76"/>
      <c r="G393" s="76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</row>
    <row r="394" spans="1:77" ht="15" customHeight="1">
      <c r="A394" s="67"/>
      <c r="B394" s="67"/>
      <c r="C394" s="67"/>
      <c r="D394" s="67"/>
      <c r="E394" s="76"/>
      <c r="F394" s="76"/>
      <c r="G394" s="76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</row>
    <row r="395" spans="1:77" ht="15" customHeight="1">
      <c r="A395" s="67"/>
      <c r="B395" s="67"/>
      <c r="C395" s="67"/>
      <c r="D395" s="67"/>
      <c r="E395" s="76"/>
      <c r="F395" s="76"/>
      <c r="G395" s="76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</row>
    <row r="396" spans="1:77" ht="15" customHeight="1">
      <c r="A396" s="67"/>
      <c r="B396" s="67"/>
      <c r="C396" s="67"/>
      <c r="D396" s="67"/>
      <c r="E396" s="76"/>
      <c r="F396" s="76"/>
      <c r="G396" s="76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</row>
    <row r="397" spans="1:77" ht="15" customHeight="1">
      <c r="A397" s="67"/>
      <c r="B397" s="67"/>
      <c r="C397" s="67"/>
      <c r="D397" s="67"/>
      <c r="E397" s="76"/>
      <c r="F397" s="76"/>
      <c r="G397" s="76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</row>
    <row r="398" spans="1:77" ht="15" customHeight="1">
      <c r="A398" s="67"/>
      <c r="B398" s="67"/>
      <c r="C398" s="67"/>
      <c r="D398" s="67"/>
      <c r="E398" s="76"/>
      <c r="F398" s="76"/>
      <c r="G398" s="76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</row>
    <row r="399" spans="1:77" ht="15" customHeight="1">
      <c r="A399" s="67"/>
      <c r="B399" s="67"/>
      <c r="C399" s="67"/>
      <c r="D399" s="67"/>
      <c r="E399" s="76"/>
      <c r="F399" s="76"/>
      <c r="G399" s="76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</row>
    <row r="400" spans="1:77" ht="15" customHeight="1">
      <c r="A400" s="67"/>
      <c r="B400" s="67"/>
      <c r="C400" s="67"/>
      <c r="D400" s="67"/>
      <c r="E400" s="76"/>
      <c r="F400" s="76"/>
      <c r="G400" s="76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</row>
    <row r="401" spans="1:77" ht="15" customHeight="1">
      <c r="A401" s="67"/>
      <c r="B401" s="67"/>
      <c r="C401" s="67"/>
      <c r="D401" s="67"/>
      <c r="E401" s="76"/>
      <c r="F401" s="76"/>
      <c r="G401" s="76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</row>
    <row r="402" spans="1:77" ht="15" customHeight="1">
      <c r="A402" s="67"/>
      <c r="B402" s="67"/>
      <c r="C402" s="67"/>
      <c r="D402" s="67"/>
      <c r="E402" s="76"/>
      <c r="F402" s="76"/>
      <c r="G402" s="76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</row>
    <row r="403" spans="1:77" ht="15" customHeight="1">
      <c r="A403" s="67"/>
      <c r="B403" s="67"/>
      <c r="C403" s="67"/>
      <c r="D403" s="67"/>
      <c r="E403" s="76"/>
      <c r="F403" s="76"/>
      <c r="G403" s="76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</row>
    <row r="404" spans="1:77" ht="15" customHeight="1">
      <c r="A404" s="67"/>
      <c r="B404" s="67"/>
      <c r="C404" s="67"/>
      <c r="D404" s="67"/>
      <c r="E404" s="76"/>
      <c r="F404" s="76"/>
      <c r="G404" s="76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</row>
    <row r="405" spans="1:77" ht="15" customHeight="1">
      <c r="A405" s="67"/>
      <c r="B405" s="67"/>
      <c r="C405" s="67"/>
      <c r="D405" s="67"/>
      <c r="E405" s="76"/>
      <c r="F405" s="76"/>
      <c r="G405" s="76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</row>
    <row r="406" spans="1:77" ht="15" customHeight="1">
      <c r="A406" s="67"/>
      <c r="B406" s="67"/>
      <c r="C406" s="67"/>
      <c r="D406" s="67"/>
      <c r="E406" s="76"/>
      <c r="F406" s="76"/>
      <c r="G406" s="76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</row>
    <row r="407" spans="1:77" ht="15" customHeight="1">
      <c r="A407" s="67"/>
      <c r="B407" s="67"/>
      <c r="C407" s="67"/>
      <c r="D407" s="67"/>
      <c r="E407" s="76"/>
      <c r="F407" s="76"/>
      <c r="G407" s="76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</row>
    <row r="408" spans="1:77" ht="15" customHeight="1">
      <c r="A408" s="67"/>
      <c r="B408" s="67"/>
      <c r="C408" s="67"/>
      <c r="D408" s="67"/>
      <c r="E408" s="76"/>
      <c r="F408" s="76"/>
      <c r="G408" s="76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</row>
    <row r="409" spans="1:77" ht="15" customHeight="1">
      <c r="A409" s="67"/>
      <c r="B409" s="67"/>
      <c r="C409" s="67"/>
      <c r="D409" s="67"/>
      <c r="E409" s="76"/>
      <c r="F409" s="76"/>
      <c r="G409" s="76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</row>
    <row r="410" spans="1:77" ht="15" customHeight="1">
      <c r="A410" s="67"/>
      <c r="B410" s="67"/>
      <c r="C410" s="67"/>
      <c r="D410" s="67"/>
      <c r="E410" s="76"/>
      <c r="F410" s="76"/>
      <c r="G410" s="76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</row>
    <row r="411" spans="1:77" ht="15" customHeight="1">
      <c r="A411" s="67"/>
      <c r="B411" s="67"/>
      <c r="C411" s="67"/>
      <c r="D411" s="67"/>
      <c r="E411" s="76"/>
      <c r="F411" s="76"/>
      <c r="G411" s="76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</row>
    <row r="412" spans="1:77" ht="15" customHeight="1">
      <c r="A412" s="67"/>
      <c r="B412" s="67"/>
      <c r="C412" s="67"/>
      <c r="D412" s="67"/>
      <c r="E412" s="76"/>
      <c r="F412" s="76"/>
      <c r="G412" s="76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</row>
    <row r="413" spans="1:77" ht="15" customHeight="1">
      <c r="A413" s="67"/>
      <c r="B413" s="67"/>
      <c r="C413" s="67"/>
      <c r="D413" s="67"/>
      <c r="E413" s="76"/>
      <c r="F413" s="76"/>
      <c r="G413" s="76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</row>
    <row r="414" spans="1:77" ht="15" customHeight="1">
      <c r="A414" s="67"/>
      <c r="B414" s="67"/>
      <c r="C414" s="67"/>
      <c r="D414" s="67"/>
      <c r="E414" s="76"/>
      <c r="F414" s="76"/>
      <c r="G414" s="76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</row>
    <row r="415" spans="1:77" ht="15" customHeight="1">
      <c r="A415" s="67"/>
      <c r="B415" s="67"/>
      <c r="C415" s="67"/>
      <c r="D415" s="67"/>
      <c r="E415" s="76"/>
      <c r="F415" s="76"/>
      <c r="G415" s="76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</row>
    <row r="416" spans="1:77" ht="15" customHeight="1">
      <c r="A416" s="67"/>
      <c r="B416" s="67"/>
      <c r="C416" s="67"/>
      <c r="D416" s="67"/>
      <c r="E416" s="76"/>
      <c r="F416" s="76"/>
      <c r="G416" s="76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</row>
    <row r="417" spans="1:77" ht="15" customHeight="1">
      <c r="A417" s="67"/>
      <c r="B417" s="67"/>
      <c r="C417" s="67"/>
      <c r="D417" s="67"/>
      <c r="E417" s="76"/>
      <c r="F417" s="76"/>
      <c r="G417" s="76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</row>
    <row r="418" spans="1:77" ht="15" customHeight="1">
      <c r="A418" s="67"/>
      <c r="B418" s="67"/>
      <c r="C418" s="67"/>
      <c r="D418" s="67"/>
      <c r="E418" s="76"/>
      <c r="F418" s="76"/>
      <c r="G418" s="76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</row>
    <row r="419" spans="1:77" ht="15" customHeight="1">
      <c r="A419" s="67"/>
      <c r="B419" s="67"/>
      <c r="C419" s="67"/>
      <c r="D419" s="67"/>
      <c r="E419" s="76"/>
      <c r="F419" s="76"/>
      <c r="G419" s="76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</row>
    <row r="420" spans="1:77" ht="15" customHeight="1">
      <c r="A420" s="67"/>
      <c r="B420" s="67"/>
      <c r="C420" s="67"/>
      <c r="D420" s="67"/>
      <c r="E420" s="76"/>
      <c r="F420" s="76"/>
      <c r="G420" s="76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</row>
    <row r="421" spans="1:77" ht="15" customHeight="1">
      <c r="A421" s="67"/>
      <c r="B421" s="67"/>
      <c r="C421" s="67"/>
      <c r="D421" s="67"/>
      <c r="E421" s="76"/>
      <c r="F421" s="76"/>
      <c r="G421" s="76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</row>
    <row r="422" spans="1:77" ht="15" customHeight="1">
      <c r="A422" s="67"/>
      <c r="B422" s="67"/>
      <c r="C422" s="67"/>
      <c r="D422" s="67"/>
      <c r="E422" s="76"/>
      <c r="F422" s="76"/>
      <c r="G422" s="76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</row>
    <row r="423" spans="1:77" ht="15" customHeight="1">
      <c r="A423" s="67"/>
      <c r="B423" s="67"/>
      <c r="C423" s="67"/>
      <c r="D423" s="67"/>
      <c r="E423" s="76"/>
      <c r="F423" s="76"/>
      <c r="G423" s="76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</row>
    <row r="424" spans="1:77" ht="15" customHeight="1">
      <c r="A424" s="67"/>
      <c r="B424" s="67"/>
      <c r="C424" s="67"/>
      <c r="D424" s="67"/>
      <c r="E424" s="76"/>
      <c r="F424" s="76"/>
      <c r="G424" s="76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</row>
    <row r="425" spans="1:77" ht="15" customHeight="1">
      <c r="A425" s="67"/>
      <c r="B425" s="67"/>
      <c r="C425" s="67"/>
      <c r="D425" s="67"/>
      <c r="E425" s="76"/>
      <c r="F425" s="76"/>
      <c r="G425" s="76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</row>
    <row r="426" spans="1:77" ht="15" customHeight="1">
      <c r="A426" s="67"/>
      <c r="B426" s="67"/>
      <c r="C426" s="67"/>
      <c r="D426" s="67"/>
      <c r="E426" s="76"/>
      <c r="F426" s="76"/>
      <c r="G426" s="76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</row>
    <row r="427" spans="1:77" ht="15" customHeight="1">
      <c r="A427" s="67"/>
      <c r="B427" s="67"/>
      <c r="C427" s="67"/>
      <c r="D427" s="67"/>
      <c r="E427" s="76"/>
      <c r="F427" s="76"/>
      <c r="G427" s="76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</row>
    <row r="428" spans="1:77" ht="15" customHeight="1">
      <c r="A428" s="67"/>
      <c r="B428" s="67"/>
      <c r="C428" s="67"/>
      <c r="D428" s="67"/>
      <c r="E428" s="76"/>
      <c r="F428" s="76"/>
      <c r="G428" s="76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</row>
    <row r="429" spans="1:77" ht="15" customHeight="1">
      <c r="A429" s="67"/>
      <c r="B429" s="67"/>
      <c r="C429" s="67"/>
      <c r="D429" s="67"/>
      <c r="E429" s="76"/>
      <c r="F429" s="76"/>
      <c r="G429" s="76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</row>
    <row r="430" spans="1:77" ht="15" customHeight="1">
      <c r="A430" s="67"/>
      <c r="B430" s="67"/>
      <c r="C430" s="67"/>
      <c r="D430" s="67"/>
      <c r="E430" s="76"/>
      <c r="F430" s="76"/>
      <c r="G430" s="76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</row>
    <row r="431" spans="1:77" ht="15" customHeight="1">
      <c r="A431" s="67"/>
      <c r="B431" s="67"/>
      <c r="C431" s="67"/>
      <c r="D431" s="67"/>
      <c r="E431" s="76"/>
      <c r="F431" s="76"/>
      <c r="G431" s="76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</row>
    <row r="432" spans="1:77" ht="15" customHeight="1">
      <c r="A432" s="67"/>
      <c r="B432" s="67"/>
      <c r="C432" s="67"/>
      <c r="D432" s="67"/>
      <c r="E432" s="76"/>
      <c r="F432" s="76"/>
      <c r="G432" s="76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</row>
    <row r="433" spans="1:77" ht="15" customHeight="1">
      <c r="A433" s="67"/>
      <c r="B433" s="67"/>
      <c r="C433" s="67"/>
      <c r="D433" s="67"/>
      <c r="E433" s="76"/>
      <c r="F433" s="76"/>
      <c r="G433" s="76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</row>
    <row r="434" spans="1:77" ht="15" customHeight="1">
      <c r="A434" s="67"/>
      <c r="B434" s="67"/>
      <c r="C434" s="67"/>
      <c r="D434" s="67"/>
      <c r="E434" s="76"/>
      <c r="F434" s="76"/>
      <c r="G434" s="76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</row>
    <row r="435" spans="1:77" ht="15" customHeight="1">
      <c r="A435" s="67"/>
      <c r="B435" s="67"/>
      <c r="C435" s="67"/>
      <c r="D435" s="67"/>
      <c r="E435" s="76"/>
      <c r="F435" s="76"/>
      <c r="G435" s="76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</row>
    <row r="436" spans="1:77" ht="15" customHeight="1">
      <c r="A436" s="67"/>
      <c r="B436" s="67"/>
      <c r="C436" s="67"/>
      <c r="D436" s="67"/>
      <c r="E436" s="76"/>
      <c r="F436" s="76"/>
      <c r="G436" s="76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</row>
    <row r="437" spans="1:77" ht="15" customHeight="1">
      <c r="A437" s="67"/>
      <c r="B437" s="67"/>
      <c r="C437" s="67"/>
      <c r="D437" s="67"/>
      <c r="E437" s="76"/>
      <c r="F437" s="76"/>
      <c r="G437" s="76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</row>
    <row r="438" spans="1:77" ht="15" customHeight="1">
      <c r="A438" s="67"/>
      <c r="B438" s="67"/>
      <c r="C438" s="67"/>
      <c r="D438" s="67"/>
      <c r="E438" s="76"/>
      <c r="F438" s="76"/>
      <c r="G438" s="76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</row>
    <row r="439" spans="1:77" ht="15" customHeight="1">
      <c r="A439" s="67"/>
      <c r="B439" s="67"/>
      <c r="C439" s="67"/>
      <c r="D439" s="67"/>
      <c r="E439" s="76"/>
      <c r="F439" s="76"/>
      <c r="G439" s="76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</row>
    <row r="440" spans="1:77" ht="15" customHeight="1">
      <c r="A440" s="67"/>
      <c r="B440" s="67"/>
      <c r="C440" s="67"/>
      <c r="D440" s="67"/>
      <c r="E440" s="76"/>
      <c r="F440" s="76"/>
      <c r="G440" s="76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</row>
    <row r="441" spans="1:77" ht="15" customHeight="1">
      <c r="A441" s="67"/>
      <c r="B441" s="67"/>
      <c r="C441" s="67"/>
      <c r="D441" s="67"/>
      <c r="E441" s="76"/>
      <c r="F441" s="76"/>
      <c r="G441" s="76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</row>
    <row r="442" spans="1:77" ht="15" customHeight="1">
      <c r="A442" s="67"/>
      <c r="B442" s="67"/>
      <c r="C442" s="67"/>
      <c r="D442" s="67"/>
      <c r="E442" s="76"/>
      <c r="F442" s="76"/>
      <c r="G442" s="76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</row>
    <row r="443" spans="1:77" ht="15" customHeight="1">
      <c r="A443" s="67"/>
      <c r="B443" s="67"/>
      <c r="C443" s="67"/>
      <c r="D443" s="67"/>
      <c r="E443" s="76"/>
      <c r="F443" s="76"/>
      <c r="G443" s="76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</row>
    <row r="444" spans="1:77" ht="15" customHeight="1">
      <c r="A444" s="67"/>
      <c r="B444" s="67"/>
      <c r="C444" s="67"/>
      <c r="D444" s="67"/>
      <c r="E444" s="76"/>
      <c r="F444" s="76"/>
      <c r="G444" s="76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</row>
    <row r="445" spans="1:77" ht="15" customHeight="1">
      <c r="A445" s="67"/>
      <c r="B445" s="67"/>
      <c r="C445" s="67"/>
      <c r="D445" s="67"/>
      <c r="E445" s="76"/>
      <c r="F445" s="76"/>
      <c r="G445" s="76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</row>
    <row r="446" spans="1:77" ht="15" customHeight="1">
      <c r="A446" s="67"/>
      <c r="B446" s="67"/>
      <c r="C446" s="67"/>
      <c r="D446" s="67"/>
      <c r="E446" s="76"/>
      <c r="F446" s="76"/>
      <c r="G446" s="76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</row>
    <row r="447" spans="1:77" ht="15" customHeight="1">
      <c r="A447" s="67"/>
      <c r="B447" s="67"/>
      <c r="C447" s="67"/>
      <c r="D447" s="67"/>
      <c r="E447" s="76"/>
      <c r="F447" s="76"/>
      <c r="G447" s="76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</row>
    <row r="448" spans="1:77" ht="15" customHeight="1">
      <c r="A448" s="67"/>
      <c r="B448" s="67"/>
      <c r="C448" s="67"/>
      <c r="D448" s="67"/>
      <c r="E448" s="76"/>
      <c r="F448" s="76"/>
      <c r="G448" s="76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</row>
    <row r="449" spans="1:77" ht="15" customHeight="1">
      <c r="A449" s="67"/>
      <c r="B449" s="67"/>
      <c r="C449" s="67"/>
      <c r="D449" s="67"/>
      <c r="E449" s="76"/>
      <c r="F449" s="76"/>
      <c r="G449" s="76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</row>
    <row r="450" spans="1:77" ht="15" customHeight="1">
      <c r="A450" s="67"/>
      <c r="B450" s="67"/>
      <c r="C450" s="67"/>
      <c r="D450" s="67"/>
      <c r="E450" s="76"/>
      <c r="F450" s="76"/>
      <c r="G450" s="76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</row>
    <row r="451" spans="1:77" ht="15" customHeight="1">
      <c r="A451" s="67"/>
      <c r="B451" s="67"/>
      <c r="C451" s="67"/>
      <c r="D451" s="67"/>
      <c r="E451" s="76"/>
      <c r="F451" s="76"/>
      <c r="G451" s="76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</row>
    <row r="452" spans="1:77" ht="15" customHeight="1">
      <c r="A452" s="67"/>
      <c r="B452" s="67"/>
      <c r="C452" s="67"/>
      <c r="D452" s="67"/>
      <c r="E452" s="76"/>
      <c r="F452" s="76"/>
      <c r="G452" s="76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</row>
    <row r="453" spans="1:77" ht="15" customHeight="1">
      <c r="A453" s="67"/>
      <c r="B453" s="67"/>
      <c r="C453" s="67"/>
      <c r="D453" s="67"/>
      <c r="E453" s="76"/>
      <c r="F453" s="76"/>
      <c r="G453" s="76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</row>
    <row r="454" spans="1:77" ht="15" customHeight="1">
      <c r="A454" s="67"/>
      <c r="B454" s="67"/>
      <c r="C454" s="67"/>
      <c r="D454" s="67"/>
      <c r="E454" s="76"/>
      <c r="F454" s="76"/>
      <c r="G454" s="76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</row>
    <row r="455" spans="1:77" ht="15" customHeight="1">
      <c r="A455" s="67"/>
      <c r="B455" s="67"/>
      <c r="C455" s="67"/>
      <c r="D455" s="67"/>
      <c r="E455" s="76"/>
      <c r="F455" s="76"/>
      <c r="G455" s="76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</row>
    <row r="456" spans="1:77" ht="15" customHeight="1">
      <c r="A456" s="67"/>
      <c r="B456" s="67"/>
      <c r="C456" s="67"/>
      <c r="D456" s="67"/>
      <c r="E456" s="76"/>
      <c r="F456" s="76"/>
      <c r="G456" s="76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</row>
    <row r="457" spans="1:77" ht="15" customHeight="1">
      <c r="A457" s="67"/>
      <c r="B457" s="67"/>
      <c r="C457" s="67"/>
      <c r="D457" s="67"/>
      <c r="E457" s="76"/>
      <c r="F457" s="76"/>
      <c r="G457" s="76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</row>
    <row r="458" spans="1:77" ht="15" customHeight="1">
      <c r="A458" s="67"/>
      <c r="B458" s="67"/>
      <c r="C458" s="67"/>
      <c r="D458" s="67"/>
      <c r="E458" s="76"/>
      <c r="F458" s="76"/>
      <c r="G458" s="76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</row>
    <row r="459" spans="1:77" ht="15" customHeight="1">
      <c r="A459" s="67"/>
      <c r="B459" s="67"/>
      <c r="C459" s="67"/>
      <c r="D459" s="67"/>
      <c r="E459" s="76"/>
      <c r="F459" s="76"/>
      <c r="G459" s="76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</row>
    <row r="460" spans="1:77" ht="15" customHeight="1">
      <c r="A460" s="67"/>
      <c r="B460" s="67"/>
      <c r="C460" s="67"/>
      <c r="D460" s="67"/>
      <c r="E460" s="76"/>
      <c r="F460" s="76"/>
      <c r="G460" s="76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</row>
    <row r="461" spans="1:77" ht="15" customHeight="1">
      <c r="A461" s="67"/>
      <c r="B461" s="67"/>
      <c r="C461" s="67"/>
      <c r="D461" s="67"/>
      <c r="E461" s="76"/>
      <c r="F461" s="76"/>
      <c r="G461" s="76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</row>
    <row r="462" spans="1:77" ht="15" customHeight="1">
      <c r="A462" s="67"/>
      <c r="B462" s="67"/>
      <c r="C462" s="67"/>
      <c r="D462" s="67"/>
      <c r="E462" s="76"/>
      <c r="F462" s="76"/>
      <c r="G462" s="76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</row>
    <row r="463" spans="1:77" ht="15" customHeight="1">
      <c r="A463" s="67"/>
      <c r="B463" s="67"/>
      <c r="C463" s="67"/>
      <c r="D463" s="67"/>
      <c r="E463" s="76"/>
      <c r="F463" s="76"/>
      <c r="G463" s="76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</row>
    <row r="464" spans="1:77" ht="15" customHeight="1">
      <c r="A464" s="67"/>
      <c r="B464" s="67"/>
      <c r="C464" s="67"/>
      <c r="D464" s="67"/>
      <c r="E464" s="76"/>
      <c r="F464" s="76"/>
      <c r="G464" s="76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</row>
    <row r="465" spans="1:77" ht="15" customHeight="1">
      <c r="A465" s="67"/>
      <c r="B465" s="67"/>
      <c r="C465" s="67"/>
      <c r="D465" s="67"/>
      <c r="E465" s="76"/>
      <c r="F465" s="76"/>
      <c r="G465" s="76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</row>
    <row r="466" spans="1:77" ht="15" customHeight="1">
      <c r="A466" s="67"/>
      <c r="B466" s="67"/>
      <c r="C466" s="67"/>
      <c r="D466" s="67"/>
      <c r="E466" s="76"/>
      <c r="F466" s="76"/>
      <c r="G466" s="76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</row>
    <row r="467" spans="1:77" ht="15" customHeight="1">
      <c r="A467" s="67"/>
      <c r="B467" s="67"/>
      <c r="C467" s="67"/>
      <c r="D467" s="67"/>
      <c r="E467" s="76"/>
      <c r="F467" s="76"/>
      <c r="G467" s="76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</row>
    <row r="468" spans="1:77" ht="15" customHeight="1">
      <c r="A468" s="67"/>
      <c r="B468" s="67"/>
      <c r="C468" s="67"/>
      <c r="D468" s="67"/>
      <c r="E468" s="76"/>
      <c r="F468" s="76"/>
      <c r="G468" s="76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</row>
    <row r="469" spans="1:77" ht="15" customHeight="1">
      <c r="A469" s="67"/>
      <c r="B469" s="67"/>
      <c r="C469" s="67"/>
      <c r="D469" s="67"/>
      <c r="E469" s="76"/>
      <c r="F469" s="76"/>
      <c r="G469" s="76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</row>
    <row r="470" spans="1:77" ht="15" customHeight="1">
      <c r="A470" s="67"/>
      <c r="B470" s="67"/>
      <c r="C470" s="67"/>
      <c r="D470" s="67"/>
      <c r="E470" s="76"/>
      <c r="F470" s="76"/>
      <c r="G470" s="76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</row>
    <row r="471" spans="1:77" ht="15" customHeight="1">
      <c r="A471" s="67"/>
      <c r="B471" s="67"/>
      <c r="C471" s="67"/>
      <c r="D471" s="67"/>
      <c r="E471" s="76"/>
      <c r="F471" s="76"/>
      <c r="G471" s="76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</row>
    <row r="472" spans="1:77" ht="15" customHeight="1">
      <c r="A472" s="67"/>
      <c r="B472" s="67"/>
      <c r="C472" s="67"/>
      <c r="D472" s="67"/>
      <c r="E472" s="76"/>
      <c r="F472" s="76"/>
      <c r="G472" s="76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</row>
    <row r="473" spans="1:77" ht="15" customHeight="1">
      <c r="A473" s="67"/>
      <c r="B473" s="67"/>
      <c r="C473" s="67"/>
      <c r="D473" s="67"/>
      <c r="E473" s="76"/>
      <c r="F473" s="76"/>
      <c r="G473" s="76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</row>
    <row r="474" spans="1:77" ht="15" customHeight="1">
      <c r="A474" s="67"/>
      <c r="B474" s="67"/>
      <c r="C474" s="67"/>
      <c r="D474" s="67"/>
      <c r="E474" s="76"/>
      <c r="F474" s="76"/>
      <c r="G474" s="76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</row>
    <row r="475" spans="1:77" ht="15" customHeight="1">
      <c r="A475" s="67"/>
      <c r="B475" s="67"/>
      <c r="C475" s="67"/>
      <c r="D475" s="67"/>
      <c r="E475" s="76"/>
      <c r="F475" s="76"/>
      <c r="G475" s="76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</row>
    <row r="476" spans="1:77" ht="15" customHeight="1">
      <c r="A476" s="67"/>
      <c r="B476" s="67"/>
      <c r="C476" s="67"/>
      <c r="D476" s="67"/>
      <c r="E476" s="76"/>
      <c r="F476" s="76"/>
      <c r="G476" s="76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</row>
    <row r="477" spans="1:77" ht="15" customHeight="1">
      <c r="A477" s="67"/>
      <c r="B477" s="67"/>
      <c r="C477" s="67"/>
      <c r="D477" s="67"/>
      <c r="E477" s="76"/>
      <c r="F477" s="76"/>
      <c r="G477" s="76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</row>
    <row r="478" spans="1:77" ht="15" customHeight="1">
      <c r="A478" s="67"/>
      <c r="B478" s="67"/>
      <c r="C478" s="67"/>
      <c r="D478" s="67"/>
      <c r="E478" s="76"/>
      <c r="F478" s="76"/>
      <c r="G478" s="76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</row>
    <row r="479" spans="1:77" ht="15" customHeight="1">
      <c r="A479" s="67"/>
      <c r="B479" s="67"/>
      <c r="C479" s="67"/>
      <c r="D479" s="67"/>
      <c r="E479" s="76"/>
      <c r="F479" s="76"/>
      <c r="G479" s="76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</row>
    <row r="480" spans="1:77" ht="15" customHeight="1">
      <c r="A480" s="67"/>
      <c r="B480" s="67"/>
      <c r="C480" s="67"/>
      <c r="D480" s="67"/>
      <c r="E480" s="76"/>
      <c r="F480" s="76"/>
      <c r="G480" s="76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</row>
    <row r="481" spans="1:77" ht="15" customHeight="1">
      <c r="A481" s="67"/>
      <c r="B481" s="67"/>
      <c r="C481" s="67"/>
      <c r="D481" s="67"/>
      <c r="E481" s="76"/>
      <c r="F481" s="76"/>
      <c r="G481" s="76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</row>
    <row r="482" spans="1:77" ht="15" customHeight="1">
      <c r="A482" s="67"/>
      <c r="B482" s="67"/>
      <c r="C482" s="67"/>
      <c r="D482" s="67"/>
      <c r="E482" s="76"/>
      <c r="F482" s="76"/>
      <c r="G482" s="76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</row>
    <row r="483" spans="1:77" ht="15" customHeight="1">
      <c r="A483" s="67"/>
      <c r="B483" s="67"/>
      <c r="C483" s="67"/>
      <c r="D483" s="67"/>
      <c r="E483" s="76"/>
      <c r="F483" s="76"/>
      <c r="G483" s="76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</row>
    <row r="484" spans="1:77" ht="15" customHeight="1">
      <c r="A484" s="67"/>
      <c r="B484" s="67"/>
      <c r="C484" s="67"/>
      <c r="D484" s="67"/>
      <c r="E484" s="76"/>
      <c r="F484" s="76"/>
      <c r="G484" s="76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</row>
    <row r="485" spans="1:77" ht="15" customHeight="1">
      <c r="A485" s="67"/>
      <c r="B485" s="67"/>
      <c r="C485" s="67"/>
      <c r="D485" s="67"/>
      <c r="E485" s="76"/>
      <c r="F485" s="76"/>
      <c r="G485" s="76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</row>
    <row r="486" spans="1:77" ht="15" customHeight="1">
      <c r="A486" s="67"/>
      <c r="B486" s="67"/>
      <c r="C486" s="67"/>
      <c r="D486" s="67"/>
      <c r="E486" s="76"/>
      <c r="F486" s="76"/>
      <c r="G486" s="76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</row>
    <row r="487" spans="1:77" ht="15" customHeight="1">
      <c r="A487" s="67"/>
      <c r="B487" s="67"/>
      <c r="C487" s="67"/>
      <c r="D487" s="67"/>
      <c r="E487" s="76"/>
      <c r="F487" s="76"/>
      <c r="G487" s="76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</row>
    <row r="488" spans="1:77" ht="15" customHeight="1">
      <c r="A488" s="67"/>
      <c r="B488" s="67"/>
      <c r="C488" s="67"/>
      <c r="D488" s="67"/>
      <c r="E488" s="76"/>
      <c r="F488" s="76"/>
      <c r="G488" s="76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</row>
    <row r="489" spans="1:77" ht="15" customHeight="1">
      <c r="A489" s="67"/>
      <c r="B489" s="67"/>
      <c r="C489" s="67"/>
      <c r="D489" s="67"/>
      <c r="E489" s="76"/>
      <c r="F489" s="76"/>
      <c r="G489" s="76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</row>
    <row r="490" spans="1:77" ht="15" customHeight="1">
      <c r="A490" s="67"/>
      <c r="B490" s="67"/>
      <c r="C490" s="67"/>
      <c r="D490" s="67"/>
      <c r="E490" s="76"/>
      <c r="F490" s="76"/>
      <c r="G490" s="76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</row>
    <row r="491" spans="1:77" ht="15" customHeight="1">
      <c r="A491" s="67"/>
      <c r="B491" s="67"/>
      <c r="C491" s="67"/>
      <c r="D491" s="67"/>
      <c r="E491" s="76"/>
      <c r="F491" s="76"/>
      <c r="G491" s="76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</row>
    <row r="492" spans="1:77" ht="15" customHeight="1">
      <c r="A492" s="67"/>
      <c r="B492" s="67"/>
      <c r="C492" s="67"/>
      <c r="D492" s="67"/>
      <c r="E492" s="76"/>
      <c r="F492" s="76"/>
      <c r="G492" s="76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</row>
    <row r="493" spans="1:77" ht="15" customHeight="1">
      <c r="A493" s="67"/>
      <c r="B493" s="67"/>
      <c r="C493" s="67"/>
      <c r="D493" s="67"/>
      <c r="E493" s="76"/>
      <c r="F493" s="76"/>
      <c r="G493" s="76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</row>
    <row r="494" spans="1:77" ht="15" customHeight="1">
      <c r="A494" s="67"/>
      <c r="B494" s="67"/>
      <c r="C494" s="67"/>
      <c r="D494" s="67"/>
      <c r="E494" s="76"/>
      <c r="F494" s="76"/>
      <c r="G494" s="76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</row>
    <row r="495" spans="1:77" ht="15" customHeight="1">
      <c r="A495" s="67"/>
      <c r="B495" s="67"/>
      <c r="C495" s="67"/>
      <c r="D495" s="67"/>
      <c r="E495" s="76"/>
      <c r="F495" s="76"/>
      <c r="G495" s="76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</row>
    <row r="496" spans="1:77" ht="15" customHeight="1">
      <c r="A496" s="67"/>
      <c r="B496" s="67"/>
      <c r="C496" s="67"/>
      <c r="D496" s="67"/>
      <c r="E496" s="76"/>
      <c r="F496" s="76"/>
      <c r="G496" s="76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</row>
    <row r="497" spans="1:77" ht="15" customHeight="1">
      <c r="A497" s="67"/>
      <c r="B497" s="67"/>
      <c r="C497" s="67"/>
      <c r="D497" s="67"/>
      <c r="E497" s="76"/>
      <c r="F497" s="76"/>
      <c r="G497" s="76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</row>
    <row r="498" spans="1:77" ht="15" customHeight="1">
      <c r="A498" s="67"/>
      <c r="B498" s="67"/>
      <c r="C498" s="67"/>
      <c r="D498" s="67"/>
      <c r="E498" s="76"/>
      <c r="F498" s="76"/>
      <c r="G498" s="76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</row>
    <row r="499" spans="1:77" ht="15" customHeight="1">
      <c r="A499" s="67"/>
      <c r="B499" s="67"/>
      <c r="C499" s="67"/>
      <c r="D499" s="67"/>
      <c r="E499" s="76"/>
      <c r="F499" s="76"/>
      <c r="G499" s="76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</row>
    <row r="500" spans="1:77" ht="15" customHeight="1">
      <c r="A500" s="67"/>
      <c r="B500" s="67"/>
      <c r="C500" s="67"/>
      <c r="D500" s="67"/>
      <c r="E500" s="76"/>
      <c r="F500" s="76"/>
      <c r="G500" s="76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</row>
    <row r="501" spans="1:77" ht="15" customHeight="1">
      <c r="A501" s="67"/>
      <c r="B501" s="67"/>
      <c r="C501" s="67"/>
      <c r="D501" s="67"/>
      <c r="E501" s="76"/>
      <c r="F501" s="76"/>
      <c r="G501" s="76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</row>
    <row r="502" spans="1:77" ht="15" customHeight="1">
      <c r="A502" s="67"/>
      <c r="B502" s="67"/>
      <c r="C502" s="67"/>
      <c r="D502" s="67"/>
      <c r="E502" s="76"/>
      <c r="F502" s="76"/>
      <c r="G502" s="76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</row>
    <row r="503" spans="1:77" ht="15" customHeight="1">
      <c r="A503" s="67"/>
      <c r="B503" s="67"/>
      <c r="C503" s="67"/>
      <c r="D503" s="67"/>
      <c r="E503" s="76"/>
      <c r="F503" s="76"/>
      <c r="G503" s="76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</row>
    <row r="504" spans="1:77" ht="15" customHeight="1">
      <c r="A504" s="67"/>
      <c r="B504" s="67"/>
      <c r="C504" s="67"/>
      <c r="D504" s="67"/>
      <c r="E504" s="76"/>
      <c r="F504" s="76"/>
      <c r="G504" s="76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</row>
    <row r="505" spans="1:77" ht="15" customHeight="1">
      <c r="A505" s="67"/>
      <c r="B505" s="67"/>
      <c r="C505" s="67"/>
      <c r="D505" s="67"/>
      <c r="E505" s="76"/>
      <c r="F505" s="76"/>
      <c r="G505" s="76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</row>
    <row r="506" spans="1:77" ht="15" customHeight="1">
      <c r="A506" s="67"/>
      <c r="B506" s="67"/>
      <c r="C506" s="67"/>
      <c r="D506" s="67"/>
      <c r="E506" s="76"/>
      <c r="F506" s="76"/>
      <c r="G506" s="76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</row>
    <row r="507" spans="1:77" ht="15" customHeight="1">
      <c r="A507" s="67"/>
      <c r="B507" s="67"/>
      <c r="C507" s="67"/>
      <c r="D507" s="67"/>
      <c r="E507" s="76"/>
      <c r="F507" s="76"/>
      <c r="G507" s="76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</row>
    <row r="508" spans="1:77" ht="15" customHeight="1">
      <c r="A508" s="67"/>
      <c r="B508" s="67"/>
      <c r="C508" s="67"/>
      <c r="D508" s="67"/>
      <c r="E508" s="76"/>
      <c r="F508" s="76"/>
      <c r="G508" s="76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</row>
    <row r="509" spans="1:77" ht="15" customHeight="1">
      <c r="A509" s="67"/>
      <c r="B509" s="67"/>
      <c r="C509" s="67"/>
      <c r="D509" s="67"/>
      <c r="E509" s="76"/>
      <c r="F509" s="76"/>
      <c r="G509" s="76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</row>
    <row r="510" spans="1:77" ht="15" customHeight="1">
      <c r="A510" s="67"/>
      <c r="B510" s="67"/>
      <c r="C510" s="67"/>
      <c r="D510" s="67"/>
      <c r="E510" s="76"/>
      <c r="F510" s="76"/>
      <c r="G510" s="76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</row>
    <row r="511" spans="1:77" ht="15" customHeight="1">
      <c r="A511" s="67"/>
      <c r="B511" s="67"/>
      <c r="C511" s="67"/>
      <c r="D511" s="67"/>
      <c r="E511" s="76"/>
      <c r="F511" s="76"/>
      <c r="G511" s="76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</row>
    <row r="512" spans="1:77" ht="15" customHeight="1">
      <c r="A512" s="67"/>
      <c r="B512" s="67"/>
      <c r="C512" s="67"/>
      <c r="D512" s="67"/>
      <c r="E512" s="76"/>
      <c r="F512" s="76"/>
      <c r="G512" s="76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</row>
    <row r="513" spans="1:77" ht="15" customHeight="1">
      <c r="A513" s="67"/>
      <c r="B513" s="67"/>
      <c r="C513" s="67"/>
      <c r="D513" s="67"/>
      <c r="E513" s="76"/>
      <c r="F513" s="76"/>
      <c r="G513" s="76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</row>
    <row r="514" spans="1:77" ht="15" customHeight="1">
      <c r="A514" s="67"/>
      <c r="B514" s="67"/>
      <c r="C514" s="67"/>
      <c r="D514" s="67"/>
      <c r="E514" s="76"/>
      <c r="F514" s="76"/>
      <c r="G514" s="76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</row>
    <row r="515" spans="1:77" ht="15" customHeight="1">
      <c r="A515" s="67"/>
      <c r="B515" s="67"/>
      <c r="C515" s="67"/>
      <c r="D515" s="67"/>
      <c r="E515" s="76"/>
      <c r="F515" s="76"/>
      <c r="G515" s="76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</row>
    <row r="516" spans="1:77" ht="15" customHeight="1">
      <c r="A516" s="67"/>
      <c r="B516" s="67"/>
      <c r="C516" s="67"/>
      <c r="D516" s="67"/>
      <c r="E516" s="76"/>
      <c r="F516" s="76"/>
      <c r="G516" s="76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</row>
    <row r="517" spans="1:77" ht="15" customHeight="1">
      <c r="A517" s="67"/>
      <c r="B517" s="67"/>
      <c r="C517" s="67"/>
      <c r="D517" s="67"/>
      <c r="E517" s="76"/>
      <c r="F517" s="76"/>
      <c r="G517" s="76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</row>
    <row r="518" spans="1:77" ht="15" customHeight="1">
      <c r="A518" s="67"/>
      <c r="B518" s="67"/>
      <c r="C518" s="67"/>
      <c r="D518" s="67"/>
      <c r="E518" s="76"/>
      <c r="F518" s="76"/>
      <c r="G518" s="76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</row>
    <row r="519" spans="1:77" ht="15" customHeight="1">
      <c r="A519" s="67"/>
      <c r="B519" s="67"/>
      <c r="C519" s="67"/>
      <c r="D519" s="67"/>
      <c r="E519" s="76"/>
      <c r="F519" s="76"/>
      <c r="G519" s="76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</row>
    <row r="520" spans="1:77" ht="15" customHeight="1">
      <c r="A520" s="67"/>
      <c r="B520" s="67"/>
      <c r="C520" s="67"/>
      <c r="D520" s="67"/>
      <c r="E520" s="76"/>
      <c r="F520" s="76"/>
      <c r="G520" s="76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</row>
    <row r="521" spans="1:77" ht="15" customHeight="1">
      <c r="A521" s="67"/>
      <c r="B521" s="67"/>
      <c r="C521" s="67"/>
      <c r="D521" s="67"/>
      <c r="E521" s="76"/>
      <c r="F521" s="76"/>
      <c r="G521" s="76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</row>
    <row r="522" spans="1:77" ht="15" customHeight="1">
      <c r="A522" s="67"/>
      <c r="B522" s="67"/>
      <c r="C522" s="67"/>
      <c r="D522" s="67"/>
      <c r="E522" s="76"/>
      <c r="F522" s="76"/>
      <c r="G522" s="76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</row>
    <row r="523" spans="1:77" ht="15" customHeight="1">
      <c r="A523" s="67"/>
      <c r="B523" s="67"/>
      <c r="C523" s="67"/>
      <c r="D523" s="67"/>
      <c r="E523" s="76"/>
      <c r="F523" s="76"/>
      <c r="G523" s="76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</row>
    <row r="524" spans="1:77" ht="15" customHeight="1">
      <c r="A524" s="67"/>
      <c r="B524" s="67"/>
      <c r="C524" s="67"/>
      <c r="D524" s="67"/>
      <c r="E524" s="76"/>
      <c r="F524" s="76"/>
      <c r="G524" s="76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</row>
    <row r="525" spans="1:77" ht="15" customHeight="1">
      <c r="A525" s="67"/>
      <c r="B525" s="67"/>
      <c r="C525" s="67"/>
      <c r="D525" s="67"/>
      <c r="E525" s="76"/>
      <c r="F525" s="76"/>
      <c r="G525" s="76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</row>
    <row r="526" spans="1:77" ht="15" customHeight="1">
      <c r="A526" s="67"/>
      <c r="B526" s="67"/>
      <c r="C526" s="67"/>
      <c r="D526" s="67"/>
      <c r="E526" s="76"/>
      <c r="F526" s="76"/>
      <c r="G526" s="76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</row>
    <row r="527" spans="1:77" ht="15" customHeight="1">
      <c r="A527" s="67"/>
      <c r="B527" s="67"/>
      <c r="C527" s="67"/>
      <c r="D527" s="67"/>
      <c r="E527" s="76"/>
      <c r="F527" s="76"/>
      <c r="G527" s="76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</row>
    <row r="528" spans="1:77" ht="15" customHeight="1">
      <c r="A528" s="67"/>
      <c r="B528" s="67"/>
      <c r="C528" s="67"/>
      <c r="D528" s="67"/>
      <c r="E528" s="76"/>
      <c r="F528" s="76"/>
      <c r="G528" s="76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</row>
    <row r="529" spans="1:77" ht="15" customHeight="1">
      <c r="A529" s="67"/>
      <c r="B529" s="67"/>
      <c r="C529" s="67"/>
      <c r="D529" s="67"/>
      <c r="E529" s="76"/>
      <c r="F529" s="76"/>
      <c r="G529" s="76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</row>
    <row r="530" spans="1:77" ht="15" customHeight="1">
      <c r="A530" s="67"/>
      <c r="B530" s="67"/>
      <c r="C530" s="67"/>
      <c r="D530" s="67"/>
      <c r="E530" s="76"/>
      <c r="F530" s="76"/>
      <c r="G530" s="76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</row>
    <row r="531" spans="1:77" ht="15" customHeight="1">
      <c r="A531" s="67"/>
      <c r="B531" s="67"/>
      <c r="C531" s="67"/>
      <c r="D531" s="67"/>
      <c r="E531" s="76"/>
      <c r="F531" s="76"/>
      <c r="G531" s="76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</row>
    <row r="532" spans="1:77" ht="15" customHeight="1">
      <c r="A532" s="67"/>
      <c r="B532" s="67"/>
      <c r="C532" s="67"/>
      <c r="D532" s="67"/>
      <c r="E532" s="76"/>
      <c r="F532" s="76"/>
      <c r="G532" s="76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</row>
    <row r="533" spans="1:77" ht="15" customHeight="1">
      <c r="A533" s="67"/>
      <c r="B533" s="67"/>
      <c r="C533" s="67"/>
      <c r="D533" s="67"/>
      <c r="E533" s="76"/>
      <c r="F533" s="76"/>
      <c r="G533" s="76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</row>
    <row r="534" spans="1:77" ht="15" customHeight="1">
      <c r="A534" s="67"/>
      <c r="B534" s="67"/>
      <c r="C534" s="67"/>
      <c r="D534" s="67"/>
      <c r="E534" s="76"/>
      <c r="F534" s="76"/>
      <c r="G534" s="76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</row>
    <row r="535" spans="1:77" ht="15" customHeight="1">
      <c r="A535" s="67"/>
      <c r="B535" s="67"/>
      <c r="C535" s="67"/>
      <c r="D535" s="67"/>
      <c r="E535" s="76"/>
      <c r="F535" s="76"/>
      <c r="G535" s="76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</row>
    <row r="536" spans="1:77" ht="15" customHeight="1">
      <c r="A536" s="67"/>
      <c r="B536" s="67"/>
      <c r="C536" s="67"/>
      <c r="D536" s="67"/>
      <c r="E536" s="76"/>
      <c r="F536" s="76"/>
      <c r="G536" s="76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</row>
    <row r="537" spans="1:77" ht="15" customHeight="1">
      <c r="A537" s="67"/>
      <c r="B537" s="67"/>
      <c r="C537" s="67"/>
      <c r="D537" s="67"/>
      <c r="E537" s="76"/>
      <c r="F537" s="76"/>
      <c r="G537" s="76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</row>
    <row r="538" spans="1:77" ht="15" customHeight="1">
      <c r="A538" s="67"/>
      <c r="B538" s="67"/>
      <c r="C538" s="67"/>
      <c r="D538" s="67"/>
      <c r="E538" s="76"/>
      <c r="F538" s="76"/>
      <c r="G538" s="76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</row>
    <row r="539" spans="1:77" ht="15" customHeight="1">
      <c r="A539" s="67"/>
      <c r="B539" s="67"/>
      <c r="C539" s="67"/>
      <c r="D539" s="67"/>
      <c r="E539" s="76"/>
      <c r="F539" s="76"/>
      <c r="G539" s="76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</row>
    <row r="540" spans="1:77" ht="15" customHeight="1">
      <c r="A540" s="67"/>
      <c r="B540" s="67"/>
      <c r="C540" s="67"/>
      <c r="D540" s="67"/>
      <c r="E540" s="76"/>
      <c r="F540" s="76"/>
      <c r="G540" s="76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</row>
    <row r="541" spans="1:77" ht="15" customHeight="1">
      <c r="A541" s="67"/>
      <c r="B541" s="67"/>
      <c r="C541" s="67"/>
      <c r="D541" s="67"/>
      <c r="E541" s="76"/>
      <c r="F541" s="76"/>
      <c r="G541" s="76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</row>
    <row r="542" spans="1:77" ht="15" customHeight="1">
      <c r="A542" s="67"/>
      <c r="B542" s="67"/>
      <c r="C542" s="67"/>
      <c r="D542" s="67"/>
      <c r="E542" s="76"/>
      <c r="F542" s="76"/>
      <c r="G542" s="76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</row>
    <row r="543" spans="1:77" ht="15" customHeight="1">
      <c r="A543" s="67"/>
      <c r="B543" s="67"/>
      <c r="C543" s="67"/>
      <c r="D543" s="67"/>
      <c r="E543" s="76"/>
      <c r="F543" s="76"/>
      <c r="G543" s="76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</row>
    <row r="544" spans="1:77" ht="15" customHeight="1">
      <c r="A544" s="67"/>
      <c r="B544" s="67"/>
      <c r="C544" s="67"/>
      <c r="D544" s="67"/>
      <c r="E544" s="76"/>
      <c r="F544" s="76"/>
      <c r="G544" s="76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</row>
    <row r="545" spans="1:77" ht="15" customHeight="1">
      <c r="A545" s="67"/>
      <c r="B545" s="67"/>
      <c r="C545" s="67"/>
      <c r="D545" s="67"/>
      <c r="E545" s="76"/>
      <c r="F545" s="76"/>
      <c r="G545" s="76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</row>
    <row r="546" spans="1:77" ht="15" customHeight="1">
      <c r="A546" s="67"/>
      <c r="B546" s="67"/>
      <c r="C546" s="67"/>
      <c r="D546" s="67"/>
      <c r="E546" s="76"/>
      <c r="F546" s="76"/>
      <c r="G546" s="76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</row>
    <row r="547" spans="1:77" ht="15" customHeight="1">
      <c r="A547" s="67"/>
      <c r="B547" s="67"/>
      <c r="C547" s="67"/>
      <c r="D547" s="67"/>
      <c r="E547" s="76"/>
      <c r="F547" s="76"/>
      <c r="G547" s="76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</row>
    <row r="548" spans="1:77" ht="15" customHeight="1">
      <c r="A548" s="67"/>
      <c r="B548" s="67"/>
      <c r="C548" s="67"/>
      <c r="D548" s="67"/>
      <c r="E548" s="76"/>
      <c r="F548" s="76"/>
      <c r="G548" s="76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</row>
    <row r="549" spans="1:77" ht="15" customHeight="1">
      <c r="A549" s="67"/>
      <c r="B549" s="67"/>
      <c r="C549" s="67"/>
      <c r="D549" s="67"/>
      <c r="E549" s="76"/>
      <c r="F549" s="76"/>
      <c r="G549" s="76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</row>
    <row r="550" spans="1:77" ht="15" customHeight="1">
      <c r="A550" s="67"/>
      <c r="B550" s="67"/>
      <c r="C550" s="67"/>
      <c r="D550" s="67"/>
      <c r="E550" s="76"/>
      <c r="F550" s="76"/>
      <c r="G550" s="76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</row>
    <row r="551" spans="1:77" ht="15" customHeight="1">
      <c r="A551" s="67"/>
      <c r="B551" s="67"/>
      <c r="C551" s="67"/>
      <c r="D551" s="67"/>
      <c r="E551" s="76"/>
      <c r="F551" s="76"/>
      <c r="G551" s="76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</row>
    <row r="552" spans="1:77" ht="15" customHeight="1">
      <c r="A552" s="67"/>
      <c r="B552" s="67"/>
      <c r="C552" s="67"/>
      <c r="D552" s="67"/>
      <c r="E552" s="76"/>
      <c r="F552" s="76"/>
      <c r="G552" s="76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</row>
    <row r="553" spans="1:77" ht="15" customHeight="1">
      <c r="A553" s="67"/>
      <c r="B553" s="67"/>
      <c r="C553" s="67"/>
      <c r="D553" s="67"/>
      <c r="E553" s="76"/>
      <c r="F553" s="76"/>
      <c r="G553" s="76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</row>
    <row r="554" spans="1:77" ht="15" customHeight="1">
      <c r="A554" s="67"/>
      <c r="B554" s="67"/>
      <c r="C554" s="67"/>
      <c r="D554" s="67"/>
      <c r="E554" s="76"/>
      <c r="F554" s="76"/>
      <c r="G554" s="76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</row>
    <row r="555" spans="1:77" ht="15" customHeight="1">
      <c r="A555" s="67"/>
      <c r="B555" s="67"/>
      <c r="C555" s="67"/>
      <c r="D555" s="67"/>
      <c r="E555" s="76"/>
      <c r="F555" s="76"/>
      <c r="G555" s="76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</row>
    <row r="556" spans="1:77" ht="15" customHeight="1">
      <c r="A556" s="67"/>
      <c r="B556" s="67"/>
      <c r="C556" s="67"/>
      <c r="D556" s="67"/>
      <c r="E556" s="76"/>
      <c r="F556" s="76"/>
      <c r="G556" s="76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</row>
    <row r="557" spans="1:77" ht="15" customHeight="1">
      <c r="A557" s="67"/>
      <c r="B557" s="67"/>
      <c r="C557" s="67"/>
      <c r="D557" s="67"/>
      <c r="E557" s="76"/>
      <c r="F557" s="76"/>
      <c r="G557" s="76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</row>
    <row r="558" spans="1:77" ht="15" customHeight="1">
      <c r="A558" s="67"/>
      <c r="B558" s="67"/>
      <c r="C558" s="67"/>
      <c r="D558" s="67"/>
      <c r="E558" s="76"/>
      <c r="F558" s="76"/>
      <c r="G558" s="76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</row>
    <row r="559" spans="1:77" ht="15" customHeight="1">
      <c r="A559" s="67"/>
      <c r="B559" s="67"/>
      <c r="C559" s="67"/>
      <c r="D559" s="67"/>
      <c r="E559" s="76"/>
      <c r="F559" s="76"/>
      <c r="G559" s="76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</row>
    <row r="560" spans="1:77" ht="15" customHeight="1">
      <c r="A560" s="67"/>
      <c r="B560" s="67"/>
      <c r="C560" s="67"/>
      <c r="D560" s="67"/>
      <c r="E560" s="76"/>
      <c r="F560" s="76"/>
      <c r="G560" s="76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</row>
    <row r="561" spans="1:77" ht="15" customHeight="1">
      <c r="A561" s="67"/>
      <c r="B561" s="67"/>
      <c r="C561" s="67"/>
      <c r="D561" s="67"/>
      <c r="E561" s="76"/>
      <c r="F561" s="76"/>
      <c r="G561" s="76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</row>
    <row r="562" spans="1:77" ht="15" customHeight="1">
      <c r="A562" s="67"/>
      <c r="B562" s="67"/>
      <c r="C562" s="67"/>
      <c r="D562" s="67"/>
      <c r="E562" s="76"/>
      <c r="F562" s="76"/>
      <c r="G562" s="76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</row>
    <row r="563" spans="1:77" ht="15" customHeight="1">
      <c r="A563" s="67"/>
      <c r="B563" s="67"/>
      <c r="C563" s="67"/>
      <c r="D563" s="67"/>
      <c r="E563" s="76"/>
      <c r="F563" s="76"/>
      <c r="G563" s="76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</row>
    <row r="564" spans="1:77" ht="15" customHeight="1">
      <c r="A564" s="67"/>
      <c r="B564" s="67"/>
      <c r="C564" s="67"/>
      <c r="D564" s="67"/>
      <c r="E564" s="76"/>
      <c r="F564" s="76"/>
      <c r="G564" s="76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</row>
    <row r="565" spans="1:77" ht="15" customHeight="1">
      <c r="A565" s="67"/>
      <c r="B565" s="67"/>
      <c r="C565" s="67"/>
      <c r="D565" s="67"/>
      <c r="E565" s="76"/>
      <c r="F565" s="76"/>
      <c r="G565" s="76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</row>
    <row r="566" spans="1:77" ht="15" customHeight="1">
      <c r="A566" s="67"/>
      <c r="B566" s="67"/>
      <c r="C566" s="67"/>
      <c r="D566" s="67"/>
      <c r="E566" s="76"/>
      <c r="F566" s="76"/>
      <c r="G566" s="76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</row>
    <row r="567" spans="1:77" ht="15" customHeight="1">
      <c r="A567" s="67"/>
      <c r="B567" s="67"/>
      <c r="C567" s="67"/>
      <c r="D567" s="67"/>
      <c r="E567" s="76"/>
      <c r="F567" s="76"/>
      <c r="G567" s="76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</row>
    <row r="568" spans="1:77" ht="15" customHeight="1">
      <c r="A568" s="67"/>
      <c r="B568" s="67"/>
      <c r="C568" s="67"/>
      <c r="D568" s="67"/>
      <c r="E568" s="76"/>
      <c r="F568" s="76"/>
      <c r="G568" s="76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</row>
    <row r="569" spans="1:77" ht="15" customHeight="1">
      <c r="A569" s="67"/>
      <c r="B569" s="67"/>
      <c r="C569" s="67"/>
      <c r="D569" s="67"/>
      <c r="E569" s="76"/>
      <c r="F569" s="76"/>
      <c r="G569" s="76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</row>
    <row r="570" spans="1:77" ht="15" customHeight="1">
      <c r="A570" s="67"/>
      <c r="B570" s="67"/>
      <c r="C570" s="67"/>
      <c r="D570" s="67"/>
      <c r="E570" s="76"/>
      <c r="F570" s="76"/>
      <c r="G570" s="76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</row>
    <row r="571" spans="1:77" ht="15" customHeight="1">
      <c r="A571" s="67"/>
      <c r="B571" s="67"/>
      <c r="C571" s="67"/>
      <c r="D571" s="67"/>
      <c r="E571" s="76"/>
      <c r="F571" s="76"/>
      <c r="G571" s="76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</row>
    <row r="572" spans="1:77" ht="15" customHeight="1">
      <c r="A572" s="67"/>
      <c r="B572" s="67"/>
      <c r="C572" s="67"/>
      <c r="D572" s="67"/>
      <c r="E572" s="76"/>
      <c r="F572" s="76"/>
      <c r="G572" s="76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</row>
    <row r="573" spans="1:77" ht="15" customHeight="1">
      <c r="A573" s="67"/>
      <c r="B573" s="67"/>
      <c r="C573" s="67"/>
      <c r="D573" s="67"/>
      <c r="E573" s="76"/>
      <c r="F573" s="76"/>
      <c r="G573" s="76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</row>
    <row r="574" spans="1:77" ht="15" customHeight="1">
      <c r="A574" s="67"/>
      <c r="B574" s="67"/>
      <c r="C574" s="67"/>
      <c r="D574" s="67"/>
      <c r="E574" s="76"/>
      <c r="F574" s="76"/>
      <c r="G574" s="76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</row>
    <row r="575" spans="1:77" ht="15" customHeight="1">
      <c r="A575" s="67"/>
      <c r="B575" s="67"/>
      <c r="C575" s="67"/>
      <c r="D575" s="67"/>
      <c r="E575" s="76"/>
      <c r="F575" s="76"/>
      <c r="G575" s="76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</row>
    <row r="576" spans="1:77" ht="15" customHeight="1">
      <c r="A576" s="67"/>
      <c r="B576" s="67"/>
      <c r="C576" s="67"/>
      <c r="D576" s="67"/>
      <c r="E576" s="76"/>
      <c r="F576" s="76"/>
      <c r="G576" s="76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</row>
    <row r="577" spans="1:77" ht="15" customHeight="1">
      <c r="A577" s="67"/>
      <c r="B577" s="67"/>
      <c r="C577" s="67"/>
      <c r="D577" s="67"/>
      <c r="E577" s="76"/>
      <c r="F577" s="76"/>
      <c r="G577" s="76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</row>
    <row r="578" spans="1:77" ht="15" customHeight="1">
      <c r="A578" s="67"/>
      <c r="B578" s="67"/>
      <c r="C578" s="67"/>
      <c r="D578" s="67"/>
      <c r="E578" s="76"/>
      <c r="F578" s="76"/>
      <c r="G578" s="76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</row>
    <row r="579" spans="1:77" ht="15" customHeight="1">
      <c r="A579" s="67"/>
      <c r="B579" s="67"/>
      <c r="C579" s="67"/>
      <c r="D579" s="67"/>
      <c r="E579" s="76"/>
      <c r="F579" s="76"/>
      <c r="G579" s="76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</row>
    <row r="580" spans="1:77" ht="15" customHeight="1">
      <c r="A580" s="67"/>
      <c r="B580" s="67"/>
      <c r="C580" s="67"/>
      <c r="D580" s="67"/>
      <c r="E580" s="76"/>
      <c r="F580" s="76"/>
      <c r="G580" s="76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</row>
    <row r="581" spans="1:77" ht="15" customHeight="1">
      <c r="A581" s="67"/>
      <c r="B581" s="67"/>
      <c r="C581" s="67"/>
      <c r="D581" s="67"/>
      <c r="E581" s="76"/>
      <c r="F581" s="76"/>
      <c r="G581" s="76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</row>
    <row r="582" spans="1:77" ht="15" customHeight="1">
      <c r="A582" s="67"/>
      <c r="B582" s="67"/>
      <c r="C582" s="67"/>
      <c r="D582" s="67"/>
      <c r="E582" s="76"/>
      <c r="F582" s="76"/>
      <c r="G582" s="76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</row>
    <row r="583" spans="1:77" ht="15" customHeight="1">
      <c r="A583" s="67"/>
      <c r="B583" s="67"/>
      <c r="C583" s="67"/>
      <c r="D583" s="67"/>
      <c r="E583" s="76"/>
      <c r="F583" s="76"/>
      <c r="G583" s="76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</row>
    <row r="584" spans="1:77" ht="15" customHeight="1">
      <c r="A584" s="67"/>
      <c r="B584" s="67"/>
      <c r="C584" s="67"/>
      <c r="D584" s="67"/>
      <c r="E584" s="76"/>
      <c r="F584" s="76"/>
      <c r="G584" s="76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</row>
    <row r="585" spans="1:77" ht="15" customHeight="1">
      <c r="A585" s="67"/>
      <c r="B585" s="67"/>
      <c r="C585" s="67"/>
      <c r="D585" s="67"/>
      <c r="E585" s="76"/>
      <c r="F585" s="76"/>
      <c r="G585" s="76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</row>
    <row r="586" spans="1:77" ht="15" customHeight="1">
      <c r="A586" s="67"/>
      <c r="B586" s="67"/>
      <c r="C586" s="67"/>
      <c r="D586" s="67"/>
      <c r="E586" s="76"/>
      <c r="F586" s="76"/>
      <c r="G586" s="76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</row>
    <row r="587" spans="1:77" ht="15" customHeight="1">
      <c r="A587" s="67"/>
      <c r="B587" s="67"/>
      <c r="C587" s="67"/>
      <c r="D587" s="67"/>
      <c r="E587" s="76"/>
      <c r="F587" s="76"/>
      <c r="G587" s="76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</row>
    <row r="588" spans="1:77" ht="15" customHeight="1">
      <c r="A588" s="67"/>
      <c r="B588" s="67"/>
      <c r="C588" s="67"/>
      <c r="D588" s="67"/>
      <c r="E588" s="76"/>
      <c r="F588" s="76"/>
      <c r="G588" s="76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</row>
    <row r="589" spans="1:77" ht="15" customHeight="1">
      <c r="A589" s="67"/>
      <c r="B589" s="67"/>
      <c r="C589" s="67"/>
      <c r="D589" s="67"/>
      <c r="E589" s="76"/>
      <c r="F589" s="76"/>
      <c r="G589" s="76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</row>
    <row r="590" spans="1:77" ht="15" customHeight="1">
      <c r="A590" s="67"/>
      <c r="B590" s="67"/>
      <c r="C590" s="67"/>
      <c r="D590" s="67"/>
      <c r="E590" s="76"/>
      <c r="F590" s="76"/>
      <c r="G590" s="76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</row>
    <row r="591" spans="1:77" ht="15" customHeight="1">
      <c r="A591" s="67"/>
      <c r="B591" s="67"/>
      <c r="C591" s="67"/>
      <c r="D591" s="67"/>
      <c r="E591" s="76"/>
      <c r="F591" s="76"/>
      <c r="G591" s="76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</row>
    <row r="592" spans="1:77" ht="15" customHeight="1">
      <c r="A592" s="67"/>
      <c r="B592" s="67"/>
      <c r="C592" s="67"/>
      <c r="D592" s="67"/>
      <c r="E592" s="76"/>
      <c r="F592" s="76"/>
      <c r="G592" s="76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</row>
    <row r="593" spans="1:77" ht="15" customHeight="1">
      <c r="A593" s="67"/>
      <c r="B593" s="67"/>
      <c r="C593" s="67"/>
      <c r="D593" s="67"/>
      <c r="E593" s="76"/>
      <c r="F593" s="76"/>
      <c r="G593" s="76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</row>
    <row r="594" spans="1:77" ht="15" customHeight="1">
      <c r="A594" s="67"/>
      <c r="B594" s="67"/>
      <c r="C594" s="67"/>
      <c r="D594" s="67"/>
      <c r="E594" s="76"/>
      <c r="F594" s="76"/>
      <c r="G594" s="76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</row>
    <row r="595" spans="1:77" ht="15" customHeight="1">
      <c r="A595" s="67"/>
      <c r="B595" s="67"/>
      <c r="C595" s="67"/>
      <c r="D595" s="67"/>
      <c r="E595" s="76"/>
      <c r="F595" s="76"/>
      <c r="G595" s="76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</row>
    <row r="596" spans="1:77" ht="15" customHeight="1">
      <c r="A596" s="67"/>
      <c r="B596" s="67"/>
      <c r="C596" s="67"/>
      <c r="D596" s="67"/>
      <c r="E596" s="76"/>
      <c r="F596" s="76"/>
      <c r="G596" s="76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</row>
    <row r="597" spans="1:77" ht="15" customHeight="1">
      <c r="A597" s="67"/>
      <c r="B597" s="67"/>
      <c r="C597" s="67"/>
      <c r="D597" s="67"/>
      <c r="E597" s="76"/>
      <c r="F597" s="76"/>
      <c r="G597" s="76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</row>
    <row r="598" spans="1:77" ht="15" customHeight="1">
      <c r="A598" s="67"/>
      <c r="B598" s="67"/>
      <c r="C598" s="67"/>
      <c r="D598" s="67"/>
      <c r="E598" s="76"/>
      <c r="F598" s="76"/>
      <c r="G598" s="76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</row>
    <row r="599" spans="1:77" ht="15" customHeight="1">
      <c r="A599" s="67"/>
      <c r="B599" s="67"/>
      <c r="C599" s="67"/>
      <c r="D599" s="67"/>
      <c r="E599" s="76"/>
      <c r="F599" s="76"/>
      <c r="G599" s="76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</row>
    <row r="600" spans="1:77" ht="15" customHeight="1">
      <c r="A600" s="67"/>
      <c r="B600" s="67"/>
      <c r="C600" s="67"/>
      <c r="D600" s="67"/>
      <c r="E600" s="76"/>
      <c r="F600" s="76"/>
      <c r="G600" s="76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</row>
    <row r="601" spans="1:77" ht="15" customHeight="1">
      <c r="A601" s="67"/>
      <c r="B601" s="67"/>
      <c r="C601" s="67"/>
      <c r="D601" s="67"/>
      <c r="E601" s="76"/>
      <c r="F601" s="76"/>
      <c r="G601" s="76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</row>
    <row r="602" spans="1:77" ht="15" customHeight="1">
      <c r="A602" s="67"/>
      <c r="B602" s="67"/>
      <c r="C602" s="67"/>
      <c r="D602" s="67"/>
      <c r="E602" s="76"/>
      <c r="F602" s="76"/>
      <c r="G602" s="76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</row>
    <row r="603" spans="1:77" ht="15" customHeight="1">
      <c r="A603" s="67"/>
      <c r="B603" s="67"/>
      <c r="C603" s="67"/>
      <c r="D603" s="67"/>
      <c r="E603" s="76"/>
      <c r="F603" s="76"/>
      <c r="G603" s="76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</row>
    <row r="604" spans="1:77" ht="15" customHeight="1">
      <c r="A604" s="67"/>
      <c r="B604" s="67"/>
      <c r="C604" s="67"/>
      <c r="D604" s="67"/>
      <c r="E604" s="76"/>
      <c r="F604" s="76"/>
      <c r="G604" s="76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</row>
    <row r="605" spans="1:77" ht="15" customHeight="1">
      <c r="A605" s="67"/>
      <c r="B605" s="67"/>
      <c r="C605" s="67"/>
      <c r="D605" s="67"/>
      <c r="E605" s="76"/>
      <c r="F605" s="76"/>
      <c r="G605" s="76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</row>
    <row r="606" spans="1:77" ht="15" customHeight="1">
      <c r="A606" s="67"/>
      <c r="B606" s="67"/>
      <c r="C606" s="67"/>
      <c r="D606" s="67"/>
      <c r="E606" s="76"/>
      <c r="F606" s="76"/>
      <c r="G606" s="76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</row>
    <row r="607" spans="1:77" ht="15" customHeight="1">
      <c r="A607" s="67"/>
      <c r="B607" s="67"/>
      <c r="C607" s="67"/>
      <c r="D607" s="67"/>
      <c r="E607" s="76"/>
      <c r="F607" s="76"/>
      <c r="G607" s="76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</row>
    <row r="608" spans="1:77" ht="15" customHeight="1">
      <c r="A608" s="67"/>
      <c r="B608" s="67"/>
      <c r="C608" s="67"/>
      <c r="D608" s="67"/>
      <c r="E608" s="76"/>
      <c r="F608" s="76"/>
      <c r="G608" s="76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</row>
    <row r="609" spans="1:77" ht="15" customHeight="1">
      <c r="A609" s="67"/>
      <c r="B609" s="67"/>
      <c r="C609" s="67"/>
      <c r="D609" s="67"/>
      <c r="E609" s="76"/>
      <c r="F609" s="76"/>
      <c r="G609" s="76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</row>
    <row r="610" spans="1:77" ht="15" customHeight="1">
      <c r="A610" s="67"/>
      <c r="B610" s="67"/>
      <c r="C610" s="67"/>
      <c r="D610" s="67"/>
      <c r="E610" s="76"/>
      <c r="F610" s="76"/>
      <c r="G610" s="76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</row>
    <row r="611" spans="1:77" ht="15" customHeight="1">
      <c r="A611" s="67"/>
      <c r="B611" s="67"/>
      <c r="C611" s="67"/>
      <c r="D611" s="67"/>
      <c r="E611" s="76"/>
      <c r="F611" s="76"/>
      <c r="G611" s="76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</row>
    <row r="612" spans="1:77" ht="15" customHeight="1">
      <c r="A612" s="67"/>
      <c r="B612" s="67"/>
      <c r="C612" s="67"/>
      <c r="D612" s="67"/>
      <c r="E612" s="76"/>
      <c r="F612" s="76"/>
      <c r="G612" s="76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</row>
    <row r="613" spans="1:77" ht="15" customHeight="1">
      <c r="A613" s="67"/>
      <c r="B613" s="67"/>
      <c r="C613" s="67"/>
      <c r="D613" s="67"/>
      <c r="E613" s="76"/>
      <c r="F613" s="76"/>
      <c r="G613" s="76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</row>
    <row r="614" spans="1:77" ht="15" customHeight="1">
      <c r="A614" s="67"/>
      <c r="B614" s="67"/>
      <c r="C614" s="67"/>
      <c r="D614" s="67"/>
      <c r="E614" s="76"/>
      <c r="F614" s="76"/>
      <c r="G614" s="76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</row>
    <row r="615" spans="1:77" ht="15" customHeight="1">
      <c r="A615" s="67"/>
      <c r="B615" s="67"/>
      <c r="C615" s="67"/>
      <c r="D615" s="67"/>
      <c r="E615" s="76"/>
      <c r="F615" s="76"/>
      <c r="G615" s="76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</row>
    <row r="616" spans="1:77" ht="15" customHeight="1">
      <c r="A616" s="67"/>
      <c r="B616" s="67"/>
      <c r="C616" s="67"/>
      <c r="D616" s="67"/>
      <c r="E616" s="76"/>
      <c r="F616" s="76"/>
      <c r="G616" s="76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</row>
    <row r="617" spans="1:77" ht="15" customHeight="1">
      <c r="A617" s="67"/>
      <c r="B617" s="67"/>
      <c r="C617" s="67"/>
      <c r="D617" s="67"/>
      <c r="E617" s="76"/>
      <c r="F617" s="76"/>
      <c r="G617" s="76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</row>
    <row r="618" spans="1:77" ht="15" customHeight="1">
      <c r="A618" s="67"/>
      <c r="B618" s="67"/>
      <c r="C618" s="67"/>
      <c r="D618" s="67"/>
      <c r="E618" s="76"/>
      <c r="F618" s="76"/>
      <c r="G618" s="76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</row>
    <row r="619" spans="1:77" ht="15" customHeight="1">
      <c r="A619" s="67"/>
      <c r="B619" s="67"/>
      <c r="C619" s="67"/>
      <c r="D619" s="67"/>
      <c r="E619" s="76"/>
      <c r="F619" s="76"/>
      <c r="G619" s="76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</row>
    <row r="620" spans="1:77" ht="15" customHeight="1">
      <c r="A620" s="67"/>
      <c r="B620" s="67"/>
      <c r="C620" s="67"/>
      <c r="D620" s="67"/>
      <c r="E620" s="76"/>
      <c r="F620" s="76"/>
      <c r="G620" s="76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</row>
    <row r="621" spans="1:77" ht="15" customHeight="1">
      <c r="A621" s="67"/>
      <c r="B621" s="67"/>
      <c r="C621" s="67"/>
      <c r="D621" s="67"/>
      <c r="E621" s="76"/>
      <c r="F621" s="76"/>
      <c r="G621" s="76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</row>
    <row r="622" spans="1:77" ht="15" customHeight="1">
      <c r="A622" s="67"/>
      <c r="B622" s="67"/>
      <c r="C622" s="67"/>
      <c r="D622" s="67"/>
      <c r="E622" s="76"/>
      <c r="F622" s="76"/>
      <c r="G622" s="76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</row>
    <row r="623" spans="1:77" ht="15" customHeight="1">
      <c r="A623" s="67"/>
      <c r="B623" s="67"/>
      <c r="C623" s="67"/>
      <c r="D623" s="67"/>
      <c r="E623" s="76"/>
      <c r="F623" s="76"/>
      <c r="G623" s="76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</row>
    <row r="624" spans="1:77" ht="15" customHeight="1">
      <c r="A624" s="67"/>
      <c r="B624" s="67"/>
      <c r="C624" s="67"/>
      <c r="D624" s="67"/>
      <c r="E624" s="76"/>
      <c r="F624" s="76"/>
      <c r="G624" s="76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</row>
    <row r="625" spans="1:77" ht="15" customHeight="1">
      <c r="A625" s="67"/>
      <c r="B625" s="67"/>
      <c r="C625" s="67"/>
      <c r="D625" s="67"/>
      <c r="E625" s="76"/>
      <c r="F625" s="76"/>
      <c r="G625" s="76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</row>
    <row r="626" spans="1:77" ht="15" customHeight="1">
      <c r="A626" s="67"/>
      <c r="B626" s="67"/>
      <c r="C626" s="67"/>
      <c r="D626" s="67"/>
      <c r="E626" s="76"/>
      <c r="F626" s="76"/>
      <c r="G626" s="76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</row>
    <row r="627" spans="1:77" ht="15" customHeight="1">
      <c r="A627" s="67"/>
      <c r="B627" s="67"/>
      <c r="C627" s="67"/>
      <c r="D627" s="67"/>
      <c r="E627" s="76"/>
      <c r="F627" s="76"/>
      <c r="G627" s="76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</row>
    <row r="628" spans="1:77" ht="15" customHeight="1">
      <c r="A628" s="67"/>
      <c r="B628" s="67"/>
      <c r="C628" s="67"/>
      <c r="D628" s="67"/>
      <c r="E628" s="76"/>
      <c r="F628" s="76"/>
      <c r="G628" s="76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</row>
    <row r="629" spans="1:77" ht="15" customHeight="1">
      <c r="A629" s="67"/>
      <c r="B629" s="67"/>
      <c r="C629" s="67"/>
      <c r="D629" s="67"/>
      <c r="E629" s="76"/>
      <c r="F629" s="76"/>
      <c r="G629" s="76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</row>
    <row r="630" spans="1:77" ht="15" customHeight="1">
      <c r="A630" s="67"/>
      <c r="B630" s="67"/>
      <c r="C630" s="67"/>
      <c r="D630" s="67"/>
      <c r="E630" s="76"/>
      <c r="F630" s="76"/>
      <c r="G630" s="76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</row>
    <row r="631" spans="1:77" ht="15" customHeight="1">
      <c r="A631" s="67"/>
      <c r="B631" s="67"/>
      <c r="C631" s="67"/>
      <c r="D631" s="67"/>
      <c r="E631" s="76"/>
      <c r="F631" s="76"/>
      <c r="G631" s="76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</row>
    <row r="632" spans="1:77" ht="15" customHeight="1">
      <c r="A632" s="67"/>
      <c r="B632" s="67"/>
      <c r="C632" s="67"/>
      <c r="D632" s="67"/>
      <c r="E632" s="76"/>
      <c r="F632" s="76"/>
      <c r="G632" s="76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</row>
    <row r="633" spans="1:77" ht="15" customHeight="1">
      <c r="A633" s="67"/>
      <c r="B633" s="67"/>
      <c r="C633" s="67"/>
      <c r="D633" s="67"/>
      <c r="E633" s="76"/>
      <c r="F633" s="76"/>
      <c r="G633" s="76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</row>
    <row r="634" spans="1:77" ht="15" customHeight="1">
      <c r="A634" s="67"/>
      <c r="B634" s="67"/>
      <c r="C634" s="67"/>
      <c r="D634" s="67"/>
      <c r="E634" s="76"/>
      <c r="F634" s="76"/>
      <c r="G634" s="76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</row>
    <row r="635" spans="1:77" ht="15" customHeight="1">
      <c r="A635" s="67"/>
      <c r="B635" s="67"/>
      <c r="C635" s="67"/>
      <c r="D635" s="67"/>
      <c r="E635" s="76"/>
      <c r="F635" s="76"/>
      <c r="G635" s="76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</row>
    <row r="636" spans="1:77" ht="15" customHeight="1">
      <c r="A636" s="67"/>
      <c r="B636" s="67"/>
      <c r="C636" s="67"/>
      <c r="D636" s="67"/>
      <c r="E636" s="76"/>
      <c r="F636" s="76"/>
      <c r="G636" s="76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</row>
    <row r="637" spans="1:77" ht="15" customHeight="1">
      <c r="A637" s="67"/>
      <c r="B637" s="67"/>
      <c r="C637" s="67"/>
      <c r="D637" s="67"/>
      <c r="E637" s="76"/>
      <c r="F637" s="76"/>
      <c r="G637" s="76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</row>
    <row r="638" spans="1:77" ht="15" customHeight="1">
      <c r="A638" s="67"/>
      <c r="B638" s="67"/>
      <c r="C638" s="67"/>
      <c r="D638" s="67"/>
      <c r="E638" s="76"/>
      <c r="F638" s="76"/>
      <c r="G638" s="76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</row>
    <row r="639" spans="1:77" ht="15" customHeight="1">
      <c r="A639" s="67"/>
      <c r="B639" s="67"/>
      <c r="C639" s="67"/>
      <c r="D639" s="67"/>
      <c r="E639" s="76"/>
      <c r="F639" s="76"/>
      <c r="G639" s="76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</row>
    <row r="640" spans="1:77" ht="15" customHeight="1">
      <c r="A640" s="67"/>
      <c r="B640" s="67"/>
      <c r="C640" s="67"/>
      <c r="D640" s="67"/>
      <c r="E640" s="76"/>
      <c r="F640" s="76"/>
      <c r="G640" s="76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</row>
    <row r="641" spans="1:77" ht="15" customHeight="1">
      <c r="A641" s="67"/>
      <c r="B641" s="67"/>
      <c r="C641" s="67"/>
      <c r="D641" s="67"/>
      <c r="E641" s="76"/>
      <c r="F641" s="76"/>
      <c r="G641" s="76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</row>
    <row r="642" spans="1:77" ht="15" customHeight="1">
      <c r="A642" s="67"/>
      <c r="B642" s="67"/>
      <c r="C642" s="67"/>
      <c r="D642" s="67"/>
      <c r="E642" s="76"/>
      <c r="F642" s="76"/>
      <c r="G642" s="76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</row>
    <row r="643" spans="1:77" ht="15" customHeight="1">
      <c r="A643" s="67"/>
      <c r="B643" s="67"/>
      <c r="C643" s="67"/>
      <c r="D643" s="67"/>
      <c r="E643" s="76"/>
      <c r="F643" s="76"/>
      <c r="G643" s="76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</row>
    <row r="644" spans="1:77" ht="15" customHeight="1">
      <c r="A644" s="67"/>
      <c r="B644" s="67"/>
      <c r="C644" s="67"/>
      <c r="D644" s="67"/>
      <c r="E644" s="76"/>
      <c r="F644" s="76"/>
      <c r="G644" s="76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</row>
    <row r="645" spans="1:77" ht="15" customHeight="1">
      <c r="A645" s="67"/>
      <c r="B645" s="67"/>
      <c r="C645" s="67"/>
      <c r="D645" s="67"/>
      <c r="E645" s="76"/>
      <c r="F645" s="76"/>
      <c r="G645" s="76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</row>
    <row r="646" spans="1:77" ht="15" customHeight="1">
      <c r="A646" s="67"/>
      <c r="B646" s="67"/>
      <c r="C646" s="67"/>
      <c r="D646" s="67"/>
      <c r="E646" s="76"/>
      <c r="F646" s="76"/>
      <c r="G646" s="76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</row>
    <row r="647" spans="1:77" ht="15" customHeight="1">
      <c r="A647" s="67"/>
      <c r="B647" s="67"/>
      <c r="C647" s="67"/>
      <c r="D647" s="67"/>
      <c r="E647" s="76"/>
      <c r="F647" s="76"/>
      <c r="G647" s="76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</row>
    <row r="648" spans="1:77" ht="15" customHeight="1">
      <c r="A648" s="67"/>
      <c r="B648" s="67"/>
      <c r="C648" s="67"/>
      <c r="D648" s="67"/>
      <c r="E648" s="76"/>
      <c r="F648" s="76"/>
      <c r="G648" s="76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</row>
    <row r="649" spans="1:77" ht="15" customHeight="1">
      <c r="A649" s="67"/>
      <c r="B649" s="67"/>
      <c r="C649" s="67"/>
      <c r="D649" s="67"/>
      <c r="E649" s="76"/>
      <c r="F649" s="76"/>
      <c r="G649" s="76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</row>
    <row r="650" spans="1:77" ht="15" customHeight="1">
      <c r="A650" s="67"/>
      <c r="B650" s="67"/>
      <c r="C650" s="67"/>
      <c r="D650" s="67"/>
      <c r="E650" s="76"/>
      <c r="F650" s="76"/>
      <c r="G650" s="76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</row>
    <row r="651" spans="1:77" ht="15" customHeight="1">
      <c r="A651" s="67"/>
      <c r="B651" s="67"/>
      <c r="C651" s="67"/>
      <c r="D651" s="67"/>
      <c r="E651" s="76"/>
      <c r="F651" s="76"/>
      <c r="G651" s="76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</row>
    <row r="652" spans="1:77" ht="15" customHeight="1">
      <c r="A652" s="67"/>
      <c r="B652" s="67"/>
      <c r="C652" s="67"/>
      <c r="D652" s="67"/>
      <c r="E652" s="76"/>
      <c r="F652" s="76"/>
      <c r="G652" s="76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</row>
    <row r="653" spans="1:77" ht="15" customHeight="1">
      <c r="A653" s="67"/>
      <c r="B653" s="67"/>
      <c r="C653" s="67"/>
      <c r="D653" s="67"/>
      <c r="E653" s="76"/>
      <c r="F653" s="76"/>
      <c r="G653" s="76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</row>
    <row r="654" spans="1:77" ht="15" customHeight="1">
      <c r="A654" s="67"/>
      <c r="B654" s="67"/>
      <c r="C654" s="67"/>
      <c r="D654" s="67"/>
      <c r="E654" s="76"/>
      <c r="F654" s="76"/>
      <c r="G654" s="76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</row>
    <row r="655" spans="1:77" ht="15" customHeight="1">
      <c r="A655" s="67"/>
      <c r="B655" s="67"/>
      <c r="C655" s="67"/>
      <c r="D655" s="67"/>
      <c r="E655" s="76"/>
      <c r="F655" s="76"/>
      <c r="G655" s="76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</row>
    <row r="656" spans="1:77" ht="15" customHeight="1">
      <c r="A656" s="67"/>
      <c r="B656" s="67"/>
      <c r="C656" s="67"/>
      <c r="D656" s="67"/>
      <c r="E656" s="76"/>
      <c r="F656" s="76"/>
      <c r="G656" s="76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</row>
    <row r="657" spans="1:77" ht="15" customHeight="1">
      <c r="A657" s="67"/>
      <c r="B657" s="67"/>
      <c r="C657" s="67"/>
      <c r="D657" s="67"/>
      <c r="E657" s="76"/>
      <c r="F657" s="76"/>
      <c r="G657" s="76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</row>
    <row r="658" spans="1:77" ht="15" customHeight="1">
      <c r="A658" s="67"/>
      <c r="B658" s="67"/>
      <c r="C658" s="67"/>
      <c r="D658" s="67"/>
      <c r="E658" s="76"/>
      <c r="F658" s="76"/>
      <c r="G658" s="76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</row>
    <row r="659" spans="1:77" ht="15" customHeight="1">
      <c r="A659" s="67"/>
      <c r="B659" s="67"/>
      <c r="C659" s="67"/>
      <c r="D659" s="67"/>
      <c r="E659" s="76"/>
      <c r="F659" s="76"/>
      <c r="G659" s="76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</row>
    <row r="660" spans="1:77" ht="15" customHeight="1">
      <c r="A660" s="67"/>
      <c r="B660" s="67"/>
      <c r="C660" s="67"/>
      <c r="D660" s="67"/>
      <c r="E660" s="76"/>
      <c r="F660" s="76"/>
      <c r="G660" s="76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</row>
    <row r="661" spans="1:77" ht="15" customHeight="1">
      <c r="A661" s="67"/>
      <c r="B661" s="67"/>
      <c r="C661" s="67"/>
      <c r="D661" s="67"/>
      <c r="E661" s="76"/>
      <c r="F661" s="76"/>
      <c r="G661" s="76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</row>
    <row r="662" spans="1:77" ht="15" customHeight="1">
      <c r="A662" s="67"/>
      <c r="B662" s="67"/>
      <c r="C662" s="67"/>
      <c r="D662" s="67"/>
      <c r="E662" s="76"/>
      <c r="F662" s="76"/>
      <c r="G662" s="76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</row>
    <row r="663" spans="1:77" ht="15" customHeight="1">
      <c r="A663" s="67"/>
      <c r="B663" s="67"/>
      <c r="C663" s="67"/>
      <c r="D663" s="67"/>
      <c r="E663" s="76"/>
      <c r="F663" s="76"/>
      <c r="G663" s="76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</row>
    <row r="664" spans="1:77" ht="15" customHeight="1">
      <c r="A664" s="67"/>
      <c r="B664" s="67"/>
      <c r="C664" s="67"/>
      <c r="D664" s="67"/>
      <c r="E664" s="76"/>
      <c r="F664" s="76"/>
      <c r="G664" s="76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</row>
    <row r="665" spans="1:77" ht="15" customHeight="1">
      <c r="A665" s="67"/>
      <c r="B665" s="67"/>
      <c r="C665" s="67"/>
      <c r="D665" s="67"/>
      <c r="E665" s="76"/>
      <c r="F665" s="76"/>
      <c r="G665" s="76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</row>
    <row r="666" spans="1:77" ht="15" customHeight="1">
      <c r="A666" s="67"/>
      <c r="B666" s="67"/>
      <c r="C666" s="67"/>
      <c r="D666" s="67"/>
      <c r="E666" s="76"/>
      <c r="F666" s="76"/>
      <c r="G666" s="76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</row>
    <row r="667" spans="1:77" ht="15" customHeight="1">
      <c r="A667" s="67"/>
      <c r="B667" s="67"/>
      <c r="C667" s="67"/>
      <c r="D667" s="67"/>
      <c r="E667" s="76"/>
      <c r="F667" s="76"/>
      <c r="G667" s="76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</row>
    <row r="668" spans="1:77" ht="15" customHeight="1">
      <c r="A668" s="67"/>
      <c r="B668" s="67"/>
      <c r="C668" s="67"/>
      <c r="D668" s="67"/>
      <c r="E668" s="76"/>
      <c r="F668" s="76"/>
      <c r="G668" s="76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</row>
    <row r="669" spans="1:77" ht="15" customHeight="1">
      <c r="A669" s="67"/>
      <c r="B669" s="67"/>
      <c r="C669" s="67"/>
      <c r="D669" s="67"/>
      <c r="E669" s="76"/>
      <c r="F669" s="76"/>
      <c r="G669" s="76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</row>
    <row r="670" spans="1:77" ht="15" customHeight="1">
      <c r="A670" s="67"/>
      <c r="B670" s="67"/>
      <c r="C670" s="67"/>
      <c r="D670" s="67"/>
      <c r="E670" s="76"/>
      <c r="F670" s="76"/>
      <c r="G670" s="76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</row>
    <row r="671" spans="1:77" ht="15" customHeight="1">
      <c r="A671" s="67"/>
      <c r="B671" s="67"/>
      <c r="C671" s="67"/>
      <c r="D671" s="67"/>
      <c r="E671" s="76"/>
      <c r="F671" s="76"/>
      <c r="G671" s="76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</row>
    <row r="672" spans="1:77" ht="15" customHeight="1">
      <c r="A672" s="67"/>
      <c r="B672" s="67"/>
      <c r="C672" s="67"/>
      <c r="D672" s="67"/>
      <c r="E672" s="76"/>
      <c r="F672" s="76"/>
      <c r="G672" s="76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</row>
    <row r="673" spans="1:77" ht="15" customHeight="1">
      <c r="A673" s="67"/>
      <c r="B673" s="67"/>
      <c r="C673" s="67"/>
      <c r="D673" s="67"/>
      <c r="E673" s="76"/>
      <c r="F673" s="76"/>
      <c r="G673" s="76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</row>
    <row r="674" spans="1:77" ht="15" customHeight="1">
      <c r="A674" s="67"/>
      <c r="B674" s="67"/>
      <c r="C674" s="67"/>
      <c r="D674" s="67"/>
      <c r="E674" s="76"/>
      <c r="F674" s="76"/>
      <c r="G674" s="76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</row>
    <row r="675" spans="1:77" ht="15" customHeight="1">
      <c r="A675" s="67"/>
      <c r="B675" s="67"/>
      <c r="C675" s="67"/>
      <c r="D675" s="67"/>
      <c r="E675" s="76"/>
      <c r="F675" s="76"/>
      <c r="G675" s="76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</row>
    <row r="676" spans="1:77" ht="15" customHeight="1">
      <c r="A676" s="67"/>
      <c r="B676" s="67"/>
      <c r="C676" s="67"/>
      <c r="D676" s="67"/>
      <c r="E676" s="76"/>
      <c r="F676" s="76"/>
      <c r="G676" s="76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</row>
    <row r="677" spans="1:77" ht="15" customHeight="1">
      <c r="A677" s="67"/>
      <c r="B677" s="67"/>
      <c r="C677" s="67"/>
      <c r="D677" s="67"/>
      <c r="E677" s="76"/>
      <c r="F677" s="76"/>
      <c r="G677" s="76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</row>
    <row r="678" spans="1:77" ht="15" customHeight="1">
      <c r="A678" s="67"/>
      <c r="B678" s="67"/>
      <c r="C678" s="67"/>
      <c r="D678" s="67"/>
      <c r="E678" s="76"/>
      <c r="F678" s="76"/>
      <c r="G678" s="76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</row>
    <row r="679" spans="1:77" ht="15" customHeight="1">
      <c r="A679" s="67"/>
      <c r="B679" s="67"/>
      <c r="C679" s="67"/>
      <c r="D679" s="67"/>
      <c r="E679" s="76"/>
      <c r="F679" s="76"/>
      <c r="G679" s="76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</row>
    <row r="680" spans="1:77" ht="15" customHeight="1">
      <c r="A680" s="67"/>
      <c r="B680" s="67"/>
      <c r="C680" s="67"/>
      <c r="D680" s="67"/>
      <c r="E680" s="76"/>
      <c r="F680" s="76"/>
      <c r="G680" s="76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</row>
    <row r="681" spans="1:77" ht="15" customHeight="1">
      <c r="A681" s="67"/>
      <c r="B681" s="67"/>
      <c r="C681" s="67"/>
      <c r="D681" s="67"/>
      <c r="E681" s="76"/>
      <c r="F681" s="76"/>
      <c r="G681" s="76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</row>
    <row r="682" spans="1:77" ht="15" customHeight="1">
      <c r="A682" s="67"/>
      <c r="B682" s="67"/>
      <c r="C682" s="67"/>
      <c r="D682" s="67"/>
      <c r="E682" s="76"/>
      <c r="F682" s="76"/>
      <c r="G682" s="76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</row>
    <row r="683" spans="1:77" ht="15" customHeight="1">
      <c r="A683" s="67"/>
      <c r="B683" s="67"/>
      <c r="C683" s="67"/>
      <c r="D683" s="67"/>
      <c r="E683" s="76"/>
      <c r="F683" s="76"/>
      <c r="G683" s="76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</row>
    <row r="684" spans="1:77" ht="15" customHeight="1">
      <c r="A684" s="67"/>
      <c r="B684" s="67"/>
      <c r="C684" s="67"/>
      <c r="D684" s="67"/>
      <c r="E684" s="76"/>
      <c r="F684" s="76"/>
      <c r="G684" s="76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</row>
    <row r="685" spans="1:77" ht="15" customHeight="1">
      <c r="A685" s="67"/>
      <c r="B685" s="67"/>
      <c r="C685" s="67"/>
      <c r="D685" s="67"/>
      <c r="E685" s="76"/>
      <c r="F685" s="76"/>
      <c r="G685" s="76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</row>
    <row r="686" spans="1:77" ht="15" customHeight="1">
      <c r="A686" s="67"/>
      <c r="B686" s="67"/>
      <c r="C686" s="67"/>
      <c r="D686" s="67"/>
      <c r="E686" s="76"/>
      <c r="F686" s="76"/>
      <c r="G686" s="76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</row>
    <row r="687" spans="1:77" ht="15" customHeight="1">
      <c r="A687" s="67"/>
      <c r="B687" s="67"/>
      <c r="C687" s="67"/>
      <c r="D687" s="67"/>
      <c r="E687" s="76"/>
      <c r="F687" s="76"/>
      <c r="G687" s="76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</row>
    <row r="688" spans="1:77" ht="15" customHeight="1">
      <c r="A688" s="67"/>
      <c r="B688" s="67"/>
      <c r="C688" s="67"/>
      <c r="D688" s="67"/>
      <c r="E688" s="76"/>
      <c r="F688" s="76"/>
      <c r="G688" s="76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</row>
    <row r="689" spans="1:77" ht="15" customHeight="1">
      <c r="A689" s="67"/>
      <c r="B689" s="67"/>
      <c r="C689" s="67"/>
      <c r="D689" s="67"/>
      <c r="E689" s="76"/>
      <c r="F689" s="76"/>
      <c r="G689" s="76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</row>
    <row r="690" spans="1:77" ht="15" customHeight="1">
      <c r="A690" s="67"/>
      <c r="B690" s="67"/>
      <c r="C690" s="67"/>
      <c r="D690" s="67"/>
      <c r="E690" s="76"/>
      <c r="F690" s="76"/>
      <c r="G690" s="76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</row>
    <row r="691" spans="1:77" ht="15" customHeight="1">
      <c r="A691" s="67"/>
      <c r="B691" s="67"/>
      <c r="C691" s="67"/>
      <c r="D691" s="67"/>
      <c r="E691" s="76"/>
      <c r="F691" s="76"/>
      <c r="G691" s="76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</row>
    <row r="692" spans="1:77" ht="15" customHeight="1">
      <c r="A692" s="67"/>
      <c r="B692" s="67"/>
      <c r="C692" s="67"/>
      <c r="D692" s="67"/>
      <c r="E692" s="76"/>
      <c r="F692" s="76"/>
      <c r="G692" s="76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</row>
    <row r="693" spans="1:77" ht="15" customHeight="1">
      <c r="A693" s="67"/>
      <c r="B693" s="67"/>
      <c r="C693" s="67"/>
      <c r="D693" s="67"/>
      <c r="E693" s="76"/>
      <c r="F693" s="76"/>
      <c r="G693" s="76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</row>
    <row r="694" spans="1:77" ht="15" customHeight="1">
      <c r="A694" s="67"/>
      <c r="B694" s="67"/>
      <c r="C694" s="67"/>
      <c r="D694" s="67"/>
      <c r="E694" s="76"/>
      <c r="F694" s="76"/>
      <c r="G694" s="76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</row>
    <row r="695" spans="1:77" ht="15" customHeight="1">
      <c r="A695" s="67"/>
      <c r="B695" s="67"/>
      <c r="C695" s="67"/>
      <c r="D695" s="67"/>
      <c r="E695" s="76"/>
      <c r="F695" s="76"/>
      <c r="G695" s="76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</row>
    <row r="696" spans="1:77" ht="15" customHeight="1">
      <c r="A696" s="67"/>
      <c r="B696" s="67"/>
      <c r="C696" s="67"/>
      <c r="D696" s="67"/>
      <c r="E696" s="76"/>
      <c r="F696" s="76"/>
      <c r="G696" s="76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</row>
    <row r="697" spans="1:77" ht="15" customHeight="1">
      <c r="A697" s="67"/>
      <c r="B697" s="67"/>
      <c r="C697" s="67"/>
      <c r="D697" s="67"/>
      <c r="E697" s="76"/>
      <c r="F697" s="76"/>
      <c r="G697" s="76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</row>
    <row r="698" spans="1:77" ht="15" customHeight="1">
      <c r="A698" s="67"/>
      <c r="B698" s="67"/>
      <c r="C698" s="67"/>
      <c r="D698" s="67"/>
      <c r="E698" s="76"/>
      <c r="F698" s="76"/>
      <c r="G698" s="76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</row>
    <row r="699" spans="1:77" ht="15" customHeight="1">
      <c r="A699" s="67"/>
      <c r="B699" s="67"/>
      <c r="C699" s="67"/>
      <c r="D699" s="67"/>
      <c r="E699" s="76"/>
      <c r="F699" s="76"/>
      <c r="G699" s="76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</row>
    <row r="700" spans="1:77" ht="15" customHeight="1">
      <c r="A700" s="67"/>
      <c r="B700" s="67"/>
      <c r="C700" s="67"/>
      <c r="D700" s="67"/>
      <c r="E700" s="76"/>
      <c r="F700" s="76"/>
      <c r="G700" s="76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</row>
    <row r="701" spans="1:77" ht="15" customHeight="1">
      <c r="A701" s="67"/>
      <c r="B701" s="67"/>
      <c r="C701" s="67"/>
      <c r="D701" s="67"/>
      <c r="E701" s="76"/>
      <c r="F701" s="76"/>
      <c r="G701" s="76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</row>
    <row r="702" spans="1:77" ht="15" customHeight="1">
      <c r="A702" s="67"/>
      <c r="B702" s="67"/>
      <c r="C702" s="67"/>
      <c r="D702" s="67"/>
      <c r="E702" s="76"/>
      <c r="F702" s="76"/>
      <c r="G702" s="76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</row>
    <row r="703" spans="1:77" ht="15" customHeight="1">
      <c r="A703" s="67"/>
      <c r="B703" s="67"/>
      <c r="C703" s="67"/>
      <c r="D703" s="67"/>
      <c r="E703" s="76"/>
      <c r="F703" s="76"/>
      <c r="G703" s="76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</row>
    <row r="704" spans="1:77" ht="15" customHeight="1">
      <c r="A704" s="67"/>
      <c r="B704" s="67"/>
      <c r="C704" s="67"/>
      <c r="D704" s="67"/>
      <c r="E704" s="76"/>
      <c r="F704" s="76"/>
      <c r="G704" s="76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</row>
    <row r="705" spans="1:77" ht="15" customHeight="1">
      <c r="A705" s="67"/>
      <c r="B705" s="67"/>
      <c r="C705" s="67"/>
      <c r="D705" s="67"/>
      <c r="E705" s="76"/>
      <c r="F705" s="76"/>
      <c r="G705" s="76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</row>
    <row r="706" spans="1:77" ht="15" customHeight="1">
      <c r="A706" s="67"/>
      <c r="B706" s="67"/>
      <c r="C706" s="67"/>
      <c r="D706" s="67"/>
      <c r="E706" s="76"/>
      <c r="F706" s="76"/>
      <c r="G706" s="76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</row>
    <row r="707" spans="1:77" ht="15" customHeight="1">
      <c r="A707" s="67"/>
      <c r="B707" s="67"/>
      <c r="C707" s="67"/>
      <c r="D707" s="67"/>
      <c r="E707" s="76"/>
      <c r="F707" s="76"/>
      <c r="G707" s="76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</row>
    <row r="708" spans="1:77" ht="15" customHeight="1">
      <c r="A708" s="67"/>
      <c r="B708" s="67"/>
      <c r="C708" s="67"/>
      <c r="D708" s="67"/>
      <c r="E708" s="76"/>
      <c r="F708" s="76"/>
      <c r="G708" s="76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</row>
    <row r="709" spans="1:77" ht="15" customHeight="1">
      <c r="A709" s="67"/>
      <c r="B709" s="67"/>
      <c r="C709" s="67"/>
      <c r="D709" s="67"/>
      <c r="E709" s="76"/>
      <c r="F709" s="76"/>
      <c r="G709" s="76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</row>
    <row r="710" spans="1:77" ht="15" customHeight="1">
      <c r="A710" s="67"/>
      <c r="B710" s="67"/>
      <c r="C710" s="67"/>
      <c r="D710" s="67"/>
      <c r="E710" s="76"/>
      <c r="F710" s="76"/>
      <c r="G710" s="76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</row>
    <row r="711" spans="1:77" ht="15" customHeight="1">
      <c r="A711" s="67"/>
      <c r="B711" s="67"/>
      <c r="C711" s="67"/>
      <c r="D711" s="67"/>
      <c r="E711" s="76"/>
      <c r="F711" s="76"/>
      <c r="G711" s="76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</row>
    <row r="712" spans="1:77" ht="15" customHeight="1">
      <c r="A712" s="67"/>
      <c r="B712" s="67"/>
      <c r="C712" s="67"/>
      <c r="D712" s="67"/>
      <c r="E712" s="76"/>
      <c r="F712" s="76"/>
      <c r="G712" s="76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</row>
    <row r="713" spans="1:77" ht="15" customHeight="1">
      <c r="A713" s="67"/>
      <c r="B713" s="67"/>
      <c r="C713" s="67"/>
      <c r="D713" s="67"/>
      <c r="E713" s="76"/>
      <c r="F713" s="76"/>
      <c r="G713" s="76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</row>
    <row r="714" spans="1:77" ht="15" customHeight="1">
      <c r="A714" s="67"/>
      <c r="B714" s="67"/>
      <c r="C714" s="67"/>
      <c r="D714" s="67"/>
      <c r="E714" s="76"/>
      <c r="F714" s="76"/>
      <c r="G714" s="76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</row>
    <row r="715" spans="1:77" ht="15" customHeight="1">
      <c r="A715" s="67"/>
      <c r="B715" s="67"/>
      <c r="C715" s="67"/>
      <c r="D715" s="67"/>
      <c r="E715" s="76"/>
      <c r="F715" s="76"/>
      <c r="G715" s="76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</row>
    <row r="716" spans="1:77" ht="15" customHeight="1">
      <c r="A716" s="67"/>
      <c r="B716" s="67"/>
      <c r="C716" s="67"/>
      <c r="D716" s="67"/>
      <c r="E716" s="76"/>
      <c r="F716" s="76"/>
      <c r="G716" s="76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</row>
    <row r="717" spans="1:77" ht="15" customHeight="1">
      <c r="A717" s="67"/>
      <c r="B717" s="67"/>
      <c r="C717" s="67"/>
      <c r="D717" s="67"/>
      <c r="E717" s="76"/>
      <c r="F717" s="76"/>
      <c r="G717" s="76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</row>
    <row r="718" spans="1:77" ht="15" customHeight="1">
      <c r="A718" s="67"/>
      <c r="B718" s="67"/>
      <c r="C718" s="67"/>
      <c r="D718" s="67"/>
      <c r="E718" s="76"/>
      <c r="F718" s="76"/>
      <c r="G718" s="76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</row>
    <row r="719" spans="1:77" ht="15" customHeight="1">
      <c r="A719" s="67"/>
      <c r="B719" s="67"/>
      <c r="C719" s="67"/>
      <c r="D719" s="67"/>
      <c r="E719" s="76"/>
      <c r="F719" s="76"/>
      <c r="G719" s="76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</row>
    <row r="720" spans="1:77" ht="15" customHeight="1">
      <c r="A720" s="67"/>
      <c r="B720" s="67"/>
      <c r="C720" s="67"/>
      <c r="D720" s="67"/>
      <c r="E720" s="76"/>
      <c r="F720" s="76"/>
      <c r="G720" s="76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</row>
    <row r="721" spans="1:77" ht="15" customHeight="1">
      <c r="A721" s="67"/>
      <c r="B721" s="67"/>
      <c r="C721" s="67"/>
      <c r="D721" s="67"/>
      <c r="E721" s="76"/>
      <c r="F721" s="76"/>
      <c r="G721" s="76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</row>
    <row r="722" spans="1:77" ht="15" customHeight="1">
      <c r="A722" s="67"/>
      <c r="B722" s="67"/>
      <c r="C722" s="67"/>
      <c r="D722" s="67"/>
      <c r="E722" s="76"/>
      <c r="F722" s="76"/>
      <c r="G722" s="76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</row>
    <row r="723" spans="1:77" ht="15" customHeight="1">
      <c r="A723" s="67"/>
      <c r="B723" s="67"/>
      <c r="C723" s="67"/>
      <c r="D723" s="67"/>
      <c r="E723" s="76"/>
      <c r="F723" s="76"/>
      <c r="G723" s="76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</row>
    <row r="724" spans="1:77" ht="15" customHeight="1">
      <c r="A724" s="67"/>
      <c r="B724" s="67"/>
      <c r="C724" s="67"/>
      <c r="D724" s="67"/>
      <c r="E724" s="76"/>
      <c r="F724" s="76"/>
      <c r="G724" s="76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</row>
    <row r="725" spans="1:77" ht="15" customHeight="1">
      <c r="A725" s="67"/>
      <c r="B725" s="67"/>
      <c r="C725" s="67"/>
      <c r="D725" s="67"/>
      <c r="E725" s="76"/>
      <c r="F725" s="76"/>
      <c r="G725" s="76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</row>
    <row r="726" spans="1:77" ht="15" customHeight="1">
      <c r="A726" s="67"/>
      <c r="B726" s="67"/>
      <c r="C726" s="67"/>
      <c r="D726" s="67"/>
      <c r="E726" s="76"/>
      <c r="F726" s="76"/>
      <c r="G726" s="76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</row>
    <row r="727" spans="1:77" ht="15" customHeight="1">
      <c r="A727" s="67"/>
      <c r="B727" s="67"/>
      <c r="C727" s="67"/>
      <c r="D727" s="67"/>
      <c r="E727" s="76"/>
      <c r="F727" s="76"/>
      <c r="G727" s="76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</row>
    <row r="728" spans="1:77" ht="15" customHeight="1">
      <c r="A728" s="67"/>
      <c r="B728" s="67"/>
      <c r="C728" s="67"/>
      <c r="D728" s="67"/>
      <c r="E728" s="76"/>
      <c r="F728" s="76"/>
      <c r="G728" s="76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</row>
    <row r="729" spans="1:77" ht="15" customHeight="1">
      <c r="A729" s="67"/>
      <c r="B729" s="67"/>
      <c r="C729" s="67"/>
      <c r="D729" s="67"/>
      <c r="E729" s="76"/>
      <c r="F729" s="76"/>
      <c r="G729" s="76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</row>
    <row r="730" spans="1:77" ht="15" customHeight="1">
      <c r="A730" s="67"/>
      <c r="B730" s="67"/>
      <c r="C730" s="67"/>
      <c r="D730" s="67"/>
      <c r="E730" s="76"/>
      <c r="F730" s="76"/>
      <c r="G730" s="76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</row>
    <row r="731" spans="1:77" ht="15" customHeight="1">
      <c r="A731" s="67"/>
      <c r="B731" s="67"/>
      <c r="C731" s="67"/>
      <c r="D731" s="67"/>
      <c r="E731" s="76"/>
      <c r="F731" s="76"/>
      <c r="G731" s="76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</row>
    <row r="732" spans="1:77" ht="15" customHeight="1">
      <c r="A732" s="67"/>
      <c r="B732" s="67"/>
      <c r="C732" s="67"/>
      <c r="D732" s="67"/>
      <c r="E732" s="76"/>
      <c r="F732" s="76"/>
      <c r="G732" s="76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</row>
    <row r="733" spans="1:77" ht="15" customHeight="1">
      <c r="A733" s="67"/>
      <c r="B733" s="67"/>
      <c r="C733" s="67"/>
      <c r="D733" s="67"/>
      <c r="E733" s="76"/>
      <c r="F733" s="76"/>
      <c r="G733" s="76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</row>
    <row r="734" spans="1:77" ht="15" customHeight="1">
      <c r="A734" s="67"/>
      <c r="B734" s="67"/>
      <c r="C734" s="67"/>
      <c r="D734" s="67"/>
      <c r="E734" s="76"/>
      <c r="F734" s="76"/>
      <c r="G734" s="76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</row>
    <row r="735" spans="1:77" ht="15" customHeight="1">
      <c r="A735" s="67"/>
      <c r="B735" s="67"/>
      <c r="C735" s="67"/>
      <c r="D735" s="67"/>
      <c r="E735" s="76"/>
      <c r="F735" s="76"/>
      <c r="G735" s="76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</row>
    <row r="736" spans="1:77" ht="15" customHeight="1">
      <c r="A736" s="67"/>
      <c r="B736" s="67"/>
      <c r="C736" s="67"/>
      <c r="D736" s="67"/>
      <c r="E736" s="76"/>
      <c r="F736" s="76"/>
      <c r="G736" s="76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</row>
    <row r="737" spans="1:77" ht="15" customHeight="1">
      <c r="A737" s="67"/>
      <c r="B737" s="67"/>
      <c r="C737" s="67"/>
      <c r="D737" s="67"/>
      <c r="E737" s="76"/>
      <c r="F737" s="76"/>
      <c r="G737" s="76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</row>
    <row r="738" spans="1:77" ht="15" customHeight="1">
      <c r="A738" s="67"/>
      <c r="B738" s="67"/>
      <c r="C738" s="67"/>
      <c r="D738" s="67"/>
      <c r="E738" s="76"/>
      <c r="F738" s="76"/>
      <c r="G738" s="76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</row>
    <row r="739" spans="1:77" ht="15" customHeight="1">
      <c r="A739" s="67"/>
      <c r="B739" s="67"/>
      <c r="C739" s="67"/>
      <c r="D739" s="67"/>
      <c r="E739" s="76"/>
      <c r="F739" s="76"/>
      <c r="G739" s="76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</row>
    <row r="740" spans="1:77" ht="15" customHeight="1">
      <c r="A740" s="67"/>
      <c r="B740" s="67"/>
      <c r="C740" s="67"/>
      <c r="D740" s="67"/>
      <c r="E740" s="76"/>
      <c r="F740" s="76"/>
      <c r="G740" s="76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</row>
    <row r="741" spans="1:77" ht="15" customHeight="1">
      <c r="A741" s="67"/>
      <c r="B741" s="67"/>
      <c r="C741" s="67"/>
      <c r="D741" s="67"/>
      <c r="E741" s="76"/>
      <c r="F741" s="76"/>
      <c r="G741" s="76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</row>
    <row r="742" spans="1:77" ht="15" customHeight="1">
      <c r="A742" s="67"/>
      <c r="B742" s="67"/>
      <c r="C742" s="67"/>
      <c r="D742" s="67"/>
      <c r="E742" s="76"/>
      <c r="F742" s="76"/>
      <c r="G742" s="76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</row>
    <row r="743" spans="1:77" ht="15" customHeight="1">
      <c r="A743" s="67"/>
      <c r="B743" s="67"/>
      <c r="C743" s="67"/>
      <c r="D743" s="67"/>
      <c r="E743" s="76"/>
      <c r="F743" s="76"/>
      <c r="G743" s="76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</row>
    <row r="744" spans="1:77" ht="15" customHeight="1">
      <c r="A744" s="67"/>
      <c r="B744" s="67"/>
      <c r="C744" s="67"/>
      <c r="D744" s="67"/>
      <c r="E744" s="76"/>
      <c r="F744" s="76"/>
      <c r="G744" s="76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</row>
    <row r="745" spans="1:77" ht="15" customHeight="1">
      <c r="A745" s="67"/>
      <c r="B745" s="67"/>
      <c r="C745" s="67"/>
      <c r="D745" s="67"/>
      <c r="E745" s="76"/>
      <c r="F745" s="76"/>
      <c r="G745" s="76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</row>
    <row r="746" spans="1:77" ht="15" customHeight="1">
      <c r="A746" s="67"/>
      <c r="B746" s="67"/>
      <c r="C746" s="67"/>
      <c r="D746" s="67"/>
      <c r="E746" s="76"/>
      <c r="F746" s="76"/>
      <c r="G746" s="76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</row>
    <row r="747" spans="1:77" ht="15" customHeight="1">
      <c r="A747" s="67"/>
      <c r="B747" s="67"/>
      <c r="C747" s="67"/>
      <c r="D747" s="67"/>
      <c r="E747" s="76"/>
      <c r="F747" s="76"/>
      <c r="G747" s="76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</row>
    <row r="748" spans="1:77" ht="15" customHeight="1">
      <c r="A748" s="67"/>
      <c r="B748" s="67"/>
      <c r="C748" s="67"/>
      <c r="D748" s="67"/>
      <c r="E748" s="76"/>
      <c r="F748" s="76"/>
      <c r="G748" s="76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</row>
    <row r="749" spans="1:77" ht="15" customHeight="1">
      <c r="A749" s="67"/>
      <c r="B749" s="67"/>
      <c r="C749" s="67"/>
      <c r="D749" s="67"/>
      <c r="E749" s="76"/>
      <c r="F749" s="76"/>
      <c r="G749" s="76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</row>
    <row r="750" spans="1:77" ht="15" customHeight="1">
      <c r="A750" s="67"/>
      <c r="B750" s="67"/>
      <c r="C750" s="67"/>
      <c r="D750" s="67"/>
      <c r="E750" s="76"/>
      <c r="F750" s="76"/>
      <c r="G750" s="76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</row>
    <row r="751" spans="1:77" ht="15" customHeight="1">
      <c r="A751" s="67"/>
      <c r="B751" s="67"/>
      <c r="C751" s="67"/>
      <c r="D751" s="67"/>
      <c r="E751" s="76"/>
      <c r="F751" s="76"/>
      <c r="G751" s="76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</row>
    <row r="752" spans="1:77" ht="15" customHeight="1">
      <c r="A752" s="67"/>
      <c r="B752" s="67"/>
      <c r="C752" s="67"/>
      <c r="D752" s="67"/>
      <c r="E752" s="76"/>
      <c r="F752" s="76"/>
      <c r="G752" s="76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</row>
    <row r="753" spans="1:77" ht="15" customHeight="1">
      <c r="A753" s="67"/>
      <c r="B753" s="67"/>
      <c r="C753" s="67"/>
      <c r="D753" s="67"/>
      <c r="E753" s="76"/>
      <c r="F753" s="76"/>
      <c r="G753" s="76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</row>
    <row r="754" spans="1:77" ht="15" customHeight="1">
      <c r="A754" s="67"/>
      <c r="B754" s="67"/>
      <c r="C754" s="67"/>
      <c r="D754" s="67"/>
      <c r="E754" s="76"/>
      <c r="F754" s="76"/>
      <c r="G754" s="76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</row>
    <row r="755" spans="1:77" ht="15" customHeight="1">
      <c r="A755" s="67"/>
      <c r="B755" s="67"/>
      <c r="C755" s="67"/>
      <c r="D755" s="67"/>
      <c r="E755" s="76"/>
      <c r="F755" s="76"/>
      <c r="G755" s="76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</row>
    <row r="756" spans="1:77" ht="15" customHeight="1">
      <c r="A756" s="67"/>
      <c r="B756" s="67"/>
      <c r="C756" s="67"/>
      <c r="D756" s="67"/>
      <c r="E756" s="76"/>
      <c r="F756" s="76"/>
      <c r="G756" s="76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</row>
    <row r="757" spans="1:77" ht="15" customHeight="1">
      <c r="A757" s="67"/>
      <c r="B757" s="67"/>
      <c r="C757" s="67"/>
      <c r="D757" s="67"/>
      <c r="E757" s="76"/>
      <c r="F757" s="76"/>
      <c r="G757" s="76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</row>
    <row r="758" spans="1:77" ht="15" customHeight="1">
      <c r="A758" s="67"/>
      <c r="B758" s="67"/>
      <c r="C758" s="67"/>
      <c r="D758" s="67"/>
      <c r="E758" s="76"/>
      <c r="F758" s="76"/>
      <c r="G758" s="76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</row>
    <row r="759" spans="1:77" ht="15" customHeight="1">
      <c r="A759" s="67"/>
      <c r="B759" s="67"/>
      <c r="C759" s="67"/>
      <c r="D759" s="67"/>
      <c r="E759" s="76"/>
      <c r="F759" s="76"/>
      <c r="G759" s="76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</row>
    <row r="760" spans="1:77" ht="15" customHeight="1">
      <c r="A760" s="67"/>
      <c r="B760" s="67"/>
      <c r="C760" s="67"/>
      <c r="D760" s="67"/>
      <c r="E760" s="76"/>
      <c r="F760" s="76"/>
      <c r="G760" s="76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</row>
    <row r="761" spans="1:77" ht="15" customHeight="1">
      <c r="A761" s="67"/>
      <c r="B761" s="67"/>
      <c r="C761" s="67"/>
      <c r="D761" s="67"/>
      <c r="E761" s="76"/>
      <c r="F761" s="76"/>
      <c r="G761" s="76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</row>
    <row r="762" spans="1:77" ht="15" customHeight="1">
      <c r="A762" s="67"/>
      <c r="B762" s="67"/>
      <c r="C762" s="67"/>
      <c r="D762" s="67"/>
      <c r="E762" s="76"/>
      <c r="F762" s="76"/>
      <c r="G762" s="76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</row>
    <row r="763" spans="1:77" ht="15" customHeight="1">
      <c r="A763" s="67"/>
      <c r="B763" s="67"/>
      <c r="C763" s="67"/>
      <c r="D763" s="67"/>
      <c r="E763" s="76"/>
      <c r="F763" s="76"/>
      <c r="G763" s="76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</row>
    <row r="764" spans="1:77" ht="15" customHeight="1">
      <c r="A764" s="67"/>
      <c r="B764" s="67"/>
      <c r="C764" s="67"/>
      <c r="D764" s="67"/>
      <c r="E764" s="76"/>
      <c r="F764" s="76"/>
      <c r="G764" s="76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</row>
    <row r="765" spans="1:77" ht="15" customHeight="1">
      <c r="A765" s="67"/>
      <c r="B765" s="67"/>
      <c r="C765" s="67"/>
      <c r="D765" s="67"/>
      <c r="E765" s="76"/>
      <c r="F765" s="76"/>
      <c r="G765" s="76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</row>
    <row r="766" spans="1:77" ht="15" customHeight="1">
      <c r="A766" s="67"/>
      <c r="B766" s="67"/>
      <c r="C766" s="67"/>
      <c r="D766" s="67"/>
      <c r="E766" s="76"/>
      <c r="F766" s="76"/>
      <c r="G766" s="76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</row>
    <row r="767" spans="1:77" ht="15" customHeight="1">
      <c r="A767" s="67"/>
      <c r="B767" s="67"/>
      <c r="C767" s="67"/>
      <c r="D767" s="67"/>
      <c r="E767" s="76"/>
      <c r="F767" s="76"/>
      <c r="G767" s="76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</row>
    <row r="768" spans="1:77" ht="15" customHeight="1">
      <c r="A768" s="67"/>
      <c r="B768" s="67"/>
      <c r="C768" s="67"/>
      <c r="D768" s="67"/>
      <c r="E768" s="76"/>
      <c r="F768" s="76"/>
      <c r="G768" s="76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</row>
    <row r="769" spans="1:77" ht="15" customHeight="1">
      <c r="A769" s="67"/>
      <c r="B769" s="67"/>
      <c r="C769" s="67"/>
      <c r="D769" s="67"/>
      <c r="E769" s="76"/>
      <c r="F769" s="76"/>
      <c r="G769" s="76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</row>
    <row r="770" spans="1:77" ht="15" customHeight="1">
      <c r="A770" s="67"/>
      <c r="B770" s="67"/>
      <c r="C770" s="67"/>
      <c r="D770" s="67"/>
      <c r="E770" s="76"/>
      <c r="F770" s="76"/>
      <c r="G770" s="76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</row>
    <row r="771" spans="1:77" ht="15" customHeight="1">
      <c r="A771" s="67"/>
      <c r="B771" s="67"/>
      <c r="C771" s="67"/>
      <c r="D771" s="67"/>
      <c r="E771" s="76"/>
      <c r="F771" s="76"/>
      <c r="G771" s="76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</row>
    <row r="772" spans="1:77" ht="15" customHeight="1">
      <c r="A772" s="67"/>
      <c r="B772" s="67"/>
      <c r="C772" s="67"/>
      <c r="D772" s="67"/>
      <c r="E772" s="76"/>
      <c r="F772" s="76"/>
      <c r="G772" s="76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</row>
    <row r="773" spans="1:77" ht="15" customHeight="1">
      <c r="A773" s="67"/>
      <c r="B773" s="67"/>
      <c r="C773" s="67"/>
      <c r="D773" s="67"/>
      <c r="E773" s="76"/>
      <c r="F773" s="76"/>
      <c r="G773" s="76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</row>
    <row r="774" spans="1:77" ht="15" customHeight="1">
      <c r="A774" s="67"/>
      <c r="B774" s="67"/>
      <c r="C774" s="67"/>
      <c r="D774" s="67"/>
      <c r="E774" s="76"/>
      <c r="F774" s="76"/>
      <c r="G774" s="76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</row>
    <row r="775" spans="1:77" ht="15" customHeight="1">
      <c r="A775" s="67"/>
      <c r="B775" s="67"/>
      <c r="C775" s="67"/>
      <c r="D775" s="67"/>
      <c r="E775" s="76"/>
      <c r="F775" s="76"/>
      <c r="G775" s="76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</row>
    <row r="776" spans="1:77" ht="15" customHeight="1">
      <c r="A776" s="67"/>
      <c r="B776" s="67"/>
      <c r="C776" s="67"/>
      <c r="D776" s="67"/>
      <c r="E776" s="76"/>
      <c r="F776" s="76"/>
      <c r="G776" s="76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</row>
    <row r="777" spans="1:77" ht="15" customHeight="1">
      <c r="A777" s="67"/>
      <c r="B777" s="67"/>
      <c r="C777" s="67"/>
      <c r="D777" s="67"/>
      <c r="E777" s="76"/>
      <c r="F777" s="76"/>
      <c r="G777" s="76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</row>
    <row r="778" spans="1:77" ht="15" customHeight="1">
      <c r="A778" s="67"/>
      <c r="B778" s="67"/>
      <c r="C778" s="67"/>
      <c r="D778" s="67"/>
      <c r="E778" s="76"/>
      <c r="F778" s="76"/>
      <c r="G778" s="76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</row>
    <row r="779" spans="1:77" ht="15" customHeight="1">
      <c r="A779" s="67"/>
      <c r="B779" s="67"/>
      <c r="C779" s="67"/>
      <c r="D779" s="67"/>
      <c r="E779" s="76"/>
      <c r="F779" s="76"/>
      <c r="G779" s="76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</row>
    <row r="780" spans="1:77" ht="15" customHeight="1">
      <c r="A780" s="67"/>
      <c r="B780" s="67"/>
      <c r="C780" s="67"/>
      <c r="D780" s="67"/>
      <c r="E780" s="76"/>
      <c r="F780" s="76"/>
      <c r="G780" s="76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</row>
    <row r="781" spans="1:77" ht="15" customHeight="1">
      <c r="A781" s="67"/>
      <c r="B781" s="67"/>
      <c r="C781" s="67"/>
      <c r="D781" s="67"/>
      <c r="E781" s="76"/>
      <c r="F781" s="76"/>
      <c r="G781" s="76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</row>
    <row r="782" spans="1:77" ht="15" customHeight="1">
      <c r="A782" s="67"/>
      <c r="B782" s="67"/>
      <c r="C782" s="67"/>
      <c r="D782" s="67"/>
      <c r="E782" s="76"/>
      <c r="F782" s="76"/>
      <c r="G782" s="76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</row>
    <row r="783" spans="1:77" ht="15" customHeight="1">
      <c r="A783" s="67"/>
      <c r="B783" s="67"/>
      <c r="C783" s="67"/>
      <c r="D783" s="67"/>
      <c r="E783" s="76"/>
      <c r="F783" s="76"/>
      <c r="G783" s="76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</row>
    <row r="784" spans="1:77" ht="15" customHeight="1">
      <c r="A784" s="67"/>
      <c r="B784" s="67"/>
      <c r="C784" s="67"/>
      <c r="D784" s="67"/>
      <c r="E784" s="76"/>
      <c r="F784" s="76"/>
      <c r="G784" s="76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</row>
    <row r="785" spans="1:77" ht="15" customHeight="1">
      <c r="A785" s="67"/>
      <c r="B785" s="67"/>
      <c r="C785" s="67"/>
      <c r="D785" s="67"/>
      <c r="E785" s="76"/>
      <c r="F785" s="76"/>
      <c r="G785" s="76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</row>
    <row r="786" spans="1:77" ht="15" customHeight="1">
      <c r="A786" s="67"/>
      <c r="B786" s="67"/>
      <c r="C786" s="67"/>
      <c r="D786" s="67"/>
      <c r="E786" s="76"/>
      <c r="F786" s="76"/>
      <c r="G786" s="76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</row>
    <row r="787" spans="1:77" ht="15" customHeight="1">
      <c r="A787" s="67"/>
      <c r="B787" s="67"/>
      <c r="C787" s="67"/>
      <c r="D787" s="67"/>
      <c r="E787" s="76"/>
      <c r="F787" s="76"/>
      <c r="G787" s="76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</row>
    <row r="788" spans="1:77" ht="15" customHeight="1">
      <c r="A788" s="67"/>
      <c r="B788" s="67"/>
      <c r="C788" s="67"/>
      <c r="D788" s="67"/>
      <c r="E788" s="76"/>
      <c r="F788" s="76"/>
      <c r="G788" s="76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</row>
    <row r="789" spans="1:77" ht="15" customHeight="1">
      <c r="A789" s="67"/>
      <c r="B789" s="67"/>
      <c r="C789" s="67"/>
      <c r="D789" s="67"/>
      <c r="E789" s="76"/>
      <c r="F789" s="76"/>
      <c r="G789" s="76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</row>
    <row r="790" spans="1:77" ht="15" customHeight="1">
      <c r="A790" s="67"/>
      <c r="B790" s="67"/>
      <c r="C790" s="67"/>
      <c r="D790" s="67"/>
      <c r="E790" s="76"/>
      <c r="F790" s="76"/>
      <c r="G790" s="76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</row>
    <row r="791" spans="1:77" ht="15" customHeight="1">
      <c r="A791" s="67"/>
      <c r="B791" s="67"/>
      <c r="C791" s="67"/>
      <c r="D791" s="67"/>
      <c r="E791" s="76"/>
      <c r="F791" s="76"/>
      <c r="G791" s="76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</row>
    <row r="792" spans="1:77" ht="15" customHeight="1">
      <c r="A792" s="67"/>
      <c r="B792" s="67"/>
      <c r="C792" s="67"/>
      <c r="D792" s="67"/>
      <c r="E792" s="76"/>
      <c r="F792" s="76"/>
      <c r="G792" s="76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</row>
    <row r="793" spans="1:77" ht="15" customHeight="1">
      <c r="A793" s="67"/>
      <c r="B793" s="67"/>
      <c r="C793" s="67"/>
      <c r="D793" s="67"/>
      <c r="E793" s="76"/>
      <c r="F793" s="76"/>
      <c r="G793" s="76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</row>
    <row r="794" spans="1:77" ht="15" customHeight="1">
      <c r="A794" s="67"/>
      <c r="B794" s="67"/>
      <c r="C794" s="67"/>
      <c r="D794" s="67"/>
      <c r="E794" s="76"/>
      <c r="F794" s="76"/>
      <c r="G794" s="76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</row>
    <row r="795" spans="1:77" ht="15" customHeight="1">
      <c r="A795" s="67"/>
      <c r="B795" s="67"/>
      <c r="C795" s="67"/>
      <c r="D795" s="67"/>
      <c r="E795" s="76"/>
      <c r="F795" s="76"/>
      <c r="G795" s="76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</row>
    <row r="796" spans="1:77" ht="15" customHeight="1">
      <c r="A796" s="67"/>
      <c r="B796" s="67"/>
      <c r="C796" s="67"/>
      <c r="D796" s="67"/>
      <c r="E796" s="76"/>
      <c r="F796" s="76"/>
      <c r="G796" s="76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</row>
    <row r="797" spans="1:77" ht="15" customHeight="1">
      <c r="A797" s="67"/>
      <c r="B797" s="67"/>
      <c r="C797" s="67"/>
      <c r="D797" s="67"/>
      <c r="E797" s="76"/>
      <c r="F797" s="76"/>
      <c r="G797" s="76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</row>
    <row r="798" spans="1:77" ht="15" customHeight="1">
      <c r="A798" s="67"/>
      <c r="B798" s="67"/>
      <c r="C798" s="67"/>
      <c r="D798" s="67"/>
      <c r="E798" s="76"/>
      <c r="F798" s="76"/>
      <c r="G798" s="76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</row>
    <row r="799" spans="1:77" ht="15" customHeight="1">
      <c r="A799" s="67"/>
      <c r="B799" s="67"/>
      <c r="C799" s="67"/>
      <c r="D799" s="67"/>
      <c r="E799" s="76"/>
      <c r="F799" s="76"/>
      <c r="G799" s="76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</row>
    <row r="800" spans="1:77" ht="15" customHeight="1">
      <c r="A800" s="67"/>
      <c r="B800" s="67"/>
      <c r="C800" s="67"/>
      <c r="D800" s="67"/>
      <c r="E800" s="76"/>
      <c r="F800" s="76"/>
      <c r="G800" s="76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</row>
    <row r="801" spans="1:77" ht="15" customHeight="1">
      <c r="A801" s="67"/>
      <c r="B801" s="67"/>
      <c r="C801" s="67"/>
      <c r="D801" s="67"/>
      <c r="E801" s="76"/>
      <c r="F801" s="76"/>
      <c r="G801" s="76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</row>
    <row r="802" spans="1:77" ht="15" customHeight="1">
      <c r="A802" s="67"/>
      <c r="B802" s="67"/>
      <c r="C802" s="67"/>
      <c r="D802" s="67"/>
      <c r="E802" s="76"/>
      <c r="F802" s="76"/>
      <c r="G802" s="76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</row>
    <row r="803" spans="1:77" ht="15" customHeight="1">
      <c r="A803" s="67"/>
      <c r="B803" s="67"/>
      <c r="C803" s="67"/>
      <c r="D803" s="67"/>
      <c r="E803" s="76"/>
      <c r="F803" s="76"/>
      <c r="G803" s="76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</row>
    <row r="804" spans="1:77" ht="15" customHeight="1">
      <c r="A804" s="67"/>
      <c r="B804" s="67"/>
      <c r="C804" s="67"/>
      <c r="D804" s="67"/>
      <c r="E804" s="76"/>
      <c r="F804" s="76"/>
      <c r="G804" s="76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</row>
    <row r="805" spans="1:77" ht="15" customHeight="1">
      <c r="A805" s="67"/>
      <c r="B805" s="67"/>
      <c r="C805" s="67"/>
      <c r="D805" s="67"/>
      <c r="E805" s="76"/>
      <c r="F805" s="76"/>
      <c r="G805" s="76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</row>
    <row r="806" spans="1:77" ht="15" customHeight="1">
      <c r="A806" s="67"/>
      <c r="B806" s="67"/>
      <c r="C806" s="67"/>
      <c r="D806" s="67"/>
      <c r="E806" s="76"/>
      <c r="F806" s="76"/>
      <c r="G806" s="76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</row>
    <row r="807" spans="1:77" ht="15" customHeight="1">
      <c r="A807" s="67"/>
      <c r="B807" s="67"/>
      <c r="C807" s="67"/>
      <c r="D807" s="67"/>
      <c r="E807" s="76"/>
      <c r="F807" s="76"/>
      <c r="G807" s="76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</row>
    <row r="808" spans="1:77" ht="15" customHeight="1">
      <c r="A808" s="67"/>
      <c r="B808" s="67"/>
      <c r="C808" s="67"/>
      <c r="D808" s="67"/>
      <c r="E808" s="76"/>
      <c r="F808" s="76"/>
      <c r="G808" s="76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</row>
    <row r="809" spans="1:77" ht="15" customHeight="1">
      <c r="A809" s="67"/>
      <c r="B809" s="67"/>
      <c r="C809" s="67"/>
      <c r="D809" s="67"/>
      <c r="E809" s="76"/>
      <c r="F809" s="76"/>
      <c r="G809" s="76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</row>
    <row r="810" spans="1:77" ht="15" customHeight="1">
      <c r="A810" s="67"/>
      <c r="B810" s="67"/>
      <c r="C810" s="67"/>
      <c r="D810" s="67"/>
      <c r="E810" s="76"/>
      <c r="F810" s="76"/>
      <c r="G810" s="76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</row>
    <row r="811" spans="1:77" ht="15" customHeight="1">
      <c r="A811" s="67"/>
      <c r="B811" s="67"/>
      <c r="C811" s="67"/>
      <c r="D811" s="67"/>
      <c r="E811" s="76"/>
      <c r="F811" s="76"/>
      <c r="G811" s="76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</row>
    <row r="812" spans="1:77" ht="15" customHeight="1">
      <c r="A812" s="67"/>
      <c r="B812" s="67"/>
      <c r="C812" s="67"/>
      <c r="D812" s="67"/>
      <c r="E812" s="76"/>
      <c r="F812" s="76"/>
      <c r="G812" s="76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</row>
    <row r="813" spans="1:77" ht="15" customHeight="1">
      <c r="A813" s="67"/>
      <c r="B813" s="67"/>
      <c r="C813" s="67"/>
      <c r="D813" s="67"/>
      <c r="E813" s="76"/>
      <c r="F813" s="76"/>
      <c r="G813" s="76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</row>
    <row r="814" spans="1:77" ht="15" customHeight="1">
      <c r="A814" s="67"/>
      <c r="B814" s="67"/>
      <c r="C814" s="67"/>
      <c r="D814" s="67"/>
      <c r="E814" s="76"/>
      <c r="F814" s="76"/>
      <c r="G814" s="76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</row>
    <row r="815" spans="1:77" ht="15" customHeight="1">
      <c r="A815" s="67"/>
      <c r="B815" s="67"/>
      <c r="C815" s="67"/>
      <c r="D815" s="67"/>
      <c r="E815" s="76"/>
      <c r="F815" s="76"/>
      <c r="G815" s="76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</row>
    <row r="816" spans="1:77" ht="15" customHeight="1">
      <c r="A816" s="67"/>
      <c r="B816" s="67"/>
      <c r="C816" s="67"/>
      <c r="D816" s="67"/>
      <c r="E816" s="76"/>
      <c r="F816" s="76"/>
      <c r="G816" s="76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</row>
    <row r="817" spans="1:77" ht="15" customHeight="1">
      <c r="A817" s="67"/>
      <c r="B817" s="67"/>
      <c r="C817" s="67"/>
      <c r="D817" s="67"/>
      <c r="E817" s="76"/>
      <c r="F817" s="76"/>
      <c r="G817" s="76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</row>
    <row r="818" spans="1:77" ht="15" customHeight="1">
      <c r="A818" s="67"/>
      <c r="B818" s="67"/>
      <c r="C818" s="67"/>
      <c r="D818" s="67"/>
      <c r="E818" s="76"/>
      <c r="F818" s="76"/>
      <c r="G818" s="76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</row>
    <row r="819" spans="1:77" ht="15" customHeight="1">
      <c r="A819" s="67"/>
      <c r="B819" s="67"/>
      <c r="C819" s="67"/>
      <c r="D819" s="67"/>
      <c r="E819" s="76"/>
      <c r="F819" s="76"/>
      <c r="G819" s="76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</row>
    <row r="820" spans="1:77" ht="15" customHeight="1">
      <c r="A820" s="67"/>
      <c r="B820" s="67"/>
      <c r="C820" s="67"/>
      <c r="D820" s="67"/>
      <c r="E820" s="76"/>
      <c r="F820" s="76"/>
      <c r="G820" s="76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</row>
    <row r="821" spans="1:77" ht="15" customHeight="1">
      <c r="A821" s="67"/>
      <c r="B821" s="67"/>
      <c r="C821" s="67"/>
      <c r="D821" s="67"/>
      <c r="E821" s="76"/>
      <c r="F821" s="76"/>
      <c r="G821" s="76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</row>
    <row r="822" spans="1:77" ht="15" customHeight="1">
      <c r="A822" s="67"/>
      <c r="B822" s="67"/>
      <c r="C822" s="67"/>
      <c r="D822" s="67"/>
      <c r="E822" s="76"/>
      <c r="F822" s="76"/>
      <c r="G822" s="76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</row>
    <row r="823" spans="1:77" ht="15" customHeight="1">
      <c r="A823" s="67"/>
      <c r="B823" s="67"/>
      <c r="C823" s="67"/>
      <c r="D823" s="67"/>
      <c r="E823" s="76"/>
      <c r="F823" s="76"/>
      <c r="G823" s="76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</row>
    <row r="824" spans="1:77" ht="15" customHeight="1">
      <c r="A824" s="67"/>
      <c r="B824" s="67"/>
      <c r="C824" s="67"/>
      <c r="D824" s="67"/>
      <c r="E824" s="76"/>
      <c r="F824" s="76"/>
      <c r="G824" s="76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</row>
    <row r="825" spans="1:77" ht="15" customHeight="1">
      <c r="A825" s="67"/>
      <c r="B825" s="67"/>
      <c r="C825" s="67"/>
      <c r="D825" s="67"/>
      <c r="E825" s="76"/>
      <c r="F825" s="76"/>
      <c r="G825" s="76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</row>
    <row r="826" spans="1:77" ht="15" customHeight="1">
      <c r="A826" s="67"/>
      <c r="B826" s="67"/>
      <c r="C826" s="67"/>
      <c r="D826" s="67"/>
      <c r="E826" s="76"/>
      <c r="F826" s="76"/>
      <c r="G826" s="76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</row>
    <row r="827" spans="1:77" ht="15" customHeight="1">
      <c r="A827" s="67"/>
      <c r="B827" s="67"/>
      <c r="C827" s="67"/>
      <c r="D827" s="67"/>
      <c r="E827" s="76"/>
      <c r="F827" s="76"/>
      <c r="G827" s="76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</row>
    <row r="828" spans="1:77" ht="15" customHeight="1">
      <c r="A828" s="67"/>
      <c r="B828" s="67"/>
      <c r="C828" s="67"/>
      <c r="D828" s="67"/>
      <c r="E828" s="76"/>
      <c r="F828" s="76"/>
      <c r="G828" s="76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</row>
    <row r="829" spans="1:77" ht="15" customHeight="1">
      <c r="A829" s="67"/>
      <c r="B829" s="67"/>
      <c r="C829" s="67"/>
      <c r="D829" s="67"/>
      <c r="E829" s="76"/>
      <c r="F829" s="76"/>
      <c r="G829" s="76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</row>
    <row r="830" spans="1:77" ht="15" customHeight="1">
      <c r="A830" s="67"/>
      <c r="B830" s="67"/>
      <c r="C830" s="67"/>
      <c r="D830" s="67"/>
      <c r="E830" s="76"/>
      <c r="F830" s="76"/>
      <c r="G830" s="76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</row>
    <row r="831" spans="1:77" ht="15" customHeight="1">
      <c r="A831" s="67"/>
      <c r="B831" s="67"/>
      <c r="C831" s="67"/>
      <c r="D831" s="67"/>
      <c r="E831" s="76"/>
      <c r="F831" s="76"/>
      <c r="G831" s="76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</row>
    <row r="832" spans="1:77" ht="15" customHeight="1">
      <c r="A832" s="67"/>
      <c r="B832" s="67"/>
      <c r="C832" s="67"/>
      <c r="D832" s="67"/>
      <c r="E832" s="76"/>
      <c r="F832" s="76"/>
      <c r="G832" s="76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</row>
    <row r="833" spans="1:77" ht="15" customHeight="1">
      <c r="A833" s="67"/>
      <c r="B833" s="67"/>
      <c r="C833" s="67"/>
      <c r="D833" s="67"/>
      <c r="E833" s="76"/>
      <c r="F833" s="76"/>
      <c r="G833" s="76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</row>
    <row r="834" spans="1:77" ht="15" customHeight="1">
      <c r="A834" s="67"/>
      <c r="B834" s="67"/>
      <c r="C834" s="67"/>
      <c r="D834" s="67"/>
      <c r="E834" s="76"/>
      <c r="F834" s="76"/>
      <c r="G834" s="76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</row>
    <row r="835" spans="1:77" ht="15" customHeight="1">
      <c r="A835" s="67"/>
      <c r="B835" s="67"/>
      <c r="C835" s="67"/>
      <c r="D835" s="67"/>
      <c r="E835" s="76"/>
      <c r="F835" s="76"/>
      <c r="G835" s="76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</row>
    <row r="836" spans="1:77" ht="15" customHeight="1">
      <c r="A836" s="67"/>
      <c r="B836" s="67"/>
      <c r="C836" s="67"/>
      <c r="D836" s="67"/>
      <c r="E836" s="76"/>
      <c r="F836" s="76"/>
      <c r="G836" s="76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</row>
    <row r="837" spans="1:77" ht="15" customHeight="1">
      <c r="A837" s="67"/>
      <c r="B837" s="67"/>
      <c r="C837" s="67"/>
      <c r="D837" s="67"/>
      <c r="E837" s="76"/>
      <c r="F837" s="76"/>
      <c r="G837" s="76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</row>
    <row r="838" spans="1:77" ht="15" customHeight="1">
      <c r="A838" s="67"/>
      <c r="B838" s="67"/>
      <c r="C838" s="67"/>
      <c r="D838" s="67"/>
      <c r="E838" s="76"/>
      <c r="F838" s="76"/>
      <c r="G838" s="76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</row>
    <row r="839" spans="1:77" ht="15" customHeight="1">
      <c r="A839" s="67"/>
      <c r="B839" s="67"/>
      <c r="C839" s="67"/>
      <c r="D839" s="67"/>
      <c r="E839" s="76"/>
      <c r="F839" s="76"/>
      <c r="G839" s="76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</row>
    <row r="840" spans="1:77" ht="15" customHeight="1">
      <c r="A840" s="67"/>
      <c r="B840" s="67"/>
      <c r="C840" s="67"/>
      <c r="D840" s="67"/>
      <c r="E840" s="76"/>
      <c r="F840" s="76"/>
      <c r="G840" s="76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</row>
    <row r="841" spans="1:77" ht="15" customHeight="1">
      <c r="A841" s="67"/>
      <c r="B841" s="67"/>
      <c r="C841" s="67"/>
      <c r="D841" s="67"/>
      <c r="E841" s="76"/>
      <c r="F841" s="76"/>
      <c r="G841" s="76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</row>
    <row r="842" spans="1:77" ht="15" customHeight="1">
      <c r="A842" s="67"/>
      <c r="B842" s="67"/>
      <c r="C842" s="67"/>
      <c r="D842" s="67"/>
      <c r="E842" s="76"/>
      <c r="F842" s="76"/>
      <c r="G842" s="76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</row>
    <row r="843" spans="1:77" ht="15" customHeight="1">
      <c r="A843" s="67"/>
      <c r="B843" s="67"/>
      <c r="C843" s="67"/>
      <c r="D843" s="67"/>
      <c r="E843" s="76"/>
      <c r="F843" s="76"/>
      <c r="G843" s="76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</row>
    <row r="844" spans="1:77" ht="15" customHeight="1">
      <c r="A844" s="67"/>
      <c r="B844" s="67"/>
      <c r="C844" s="67"/>
      <c r="D844" s="67"/>
      <c r="E844" s="76"/>
      <c r="F844" s="76"/>
      <c r="G844" s="76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</row>
    <row r="845" spans="1:77" ht="15" customHeight="1">
      <c r="A845" s="67"/>
      <c r="B845" s="67"/>
      <c r="C845" s="67"/>
      <c r="D845" s="67"/>
      <c r="E845" s="76"/>
      <c r="F845" s="76"/>
      <c r="G845" s="76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</row>
    <row r="846" spans="1:77" ht="15" customHeight="1">
      <c r="A846" s="67"/>
      <c r="B846" s="67"/>
      <c r="C846" s="67"/>
      <c r="D846" s="67"/>
      <c r="E846" s="76"/>
      <c r="F846" s="76"/>
      <c r="G846" s="76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</row>
    <row r="847" spans="1:77" ht="15" customHeight="1">
      <c r="A847" s="67"/>
      <c r="B847" s="67"/>
      <c r="C847" s="67"/>
      <c r="D847" s="67"/>
      <c r="E847" s="76"/>
      <c r="F847" s="76"/>
      <c r="G847" s="76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</row>
    <row r="848" spans="1:77" ht="15" customHeight="1">
      <c r="A848" s="67"/>
      <c r="B848" s="67"/>
      <c r="C848" s="67"/>
      <c r="D848" s="67"/>
      <c r="E848" s="76"/>
      <c r="F848" s="76"/>
      <c r="G848" s="76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</row>
    <row r="849" spans="1:77" ht="15" customHeight="1">
      <c r="A849" s="67"/>
      <c r="B849" s="67"/>
      <c r="C849" s="67"/>
      <c r="D849" s="67"/>
      <c r="E849" s="76"/>
      <c r="F849" s="76"/>
      <c r="G849" s="76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</row>
    <row r="850" spans="1:77" ht="15" customHeight="1">
      <c r="A850" s="67"/>
      <c r="B850" s="67"/>
      <c r="C850" s="67"/>
      <c r="D850" s="67"/>
      <c r="E850" s="76"/>
      <c r="F850" s="76"/>
      <c r="G850" s="76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</row>
    <row r="851" spans="1:77" ht="15" customHeight="1">
      <c r="A851" s="67"/>
      <c r="B851" s="67"/>
      <c r="C851" s="67"/>
      <c r="D851" s="67"/>
      <c r="E851" s="76"/>
      <c r="F851" s="76"/>
      <c r="G851" s="76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</row>
    <row r="852" spans="1:77" ht="15" customHeight="1">
      <c r="A852" s="67"/>
      <c r="B852" s="67"/>
      <c r="C852" s="67"/>
      <c r="D852" s="67"/>
      <c r="E852" s="76"/>
      <c r="F852" s="76"/>
      <c r="G852" s="76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</row>
    <row r="853" spans="1:77" ht="15" customHeight="1">
      <c r="A853" s="67"/>
      <c r="B853" s="67"/>
      <c r="C853" s="67"/>
      <c r="D853" s="67"/>
      <c r="E853" s="76"/>
      <c r="F853" s="76"/>
      <c r="G853" s="76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</row>
    <row r="854" spans="1:77" ht="15" customHeight="1">
      <c r="A854" s="67"/>
      <c r="B854" s="67"/>
      <c r="C854" s="67"/>
      <c r="D854" s="67"/>
      <c r="E854" s="76"/>
      <c r="F854" s="76"/>
      <c r="G854" s="76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</row>
    <row r="855" spans="1:77" ht="15" customHeight="1">
      <c r="A855" s="67"/>
      <c r="B855" s="67"/>
      <c r="C855" s="67"/>
      <c r="D855" s="67"/>
      <c r="E855" s="76"/>
      <c r="F855" s="76"/>
      <c r="G855" s="76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</row>
    <row r="856" spans="1:77" ht="15" customHeight="1">
      <c r="A856" s="67"/>
      <c r="B856" s="67"/>
      <c r="C856" s="67"/>
      <c r="D856" s="67"/>
      <c r="E856" s="76"/>
      <c r="F856" s="76"/>
      <c r="G856" s="76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</row>
    <row r="857" spans="1:77" ht="15" customHeight="1">
      <c r="A857" s="67"/>
      <c r="B857" s="67"/>
      <c r="C857" s="67"/>
      <c r="D857" s="67"/>
      <c r="E857" s="76"/>
      <c r="F857" s="76"/>
      <c r="G857" s="76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</row>
    <row r="858" spans="1:77" ht="15" customHeight="1">
      <c r="A858" s="67"/>
      <c r="B858" s="67"/>
      <c r="C858" s="67"/>
      <c r="D858" s="67"/>
      <c r="E858" s="76"/>
      <c r="F858" s="76"/>
      <c r="G858" s="76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</row>
    <row r="859" spans="1:77" ht="15" customHeight="1">
      <c r="A859" s="67"/>
      <c r="B859" s="67"/>
      <c r="C859" s="67"/>
      <c r="D859" s="67"/>
      <c r="E859" s="76"/>
      <c r="F859" s="76"/>
      <c r="G859" s="76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</row>
    <row r="860" spans="1:77" ht="15" customHeight="1">
      <c r="A860" s="67"/>
      <c r="B860" s="67"/>
      <c r="C860" s="67"/>
      <c r="D860" s="67"/>
      <c r="E860" s="76"/>
      <c r="F860" s="76"/>
      <c r="G860" s="76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</row>
    <row r="861" spans="1:77" ht="15" customHeight="1">
      <c r="A861" s="67"/>
      <c r="B861" s="67"/>
      <c r="C861" s="67"/>
      <c r="D861" s="67"/>
      <c r="E861" s="76"/>
      <c r="F861" s="76"/>
      <c r="G861" s="76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</row>
    <row r="862" spans="1:77" ht="15" customHeight="1">
      <c r="A862" s="67"/>
      <c r="B862" s="67"/>
      <c r="C862" s="67"/>
      <c r="D862" s="67"/>
      <c r="E862" s="76"/>
      <c r="F862" s="76"/>
      <c r="G862" s="76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</row>
    <row r="863" spans="1:77" ht="15" customHeight="1">
      <c r="A863" s="67"/>
      <c r="B863" s="67"/>
      <c r="C863" s="67"/>
      <c r="D863" s="67"/>
      <c r="E863" s="76"/>
      <c r="F863" s="76"/>
      <c r="G863" s="76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</row>
    <row r="864" spans="1:77" ht="15" customHeight="1">
      <c r="A864" s="67"/>
      <c r="B864" s="67"/>
      <c r="C864" s="67"/>
      <c r="D864" s="67"/>
      <c r="E864" s="76"/>
      <c r="F864" s="76"/>
      <c r="G864" s="76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</row>
    <row r="865" spans="1:77" ht="15" customHeight="1">
      <c r="A865" s="67"/>
      <c r="B865" s="67"/>
      <c r="C865" s="67"/>
      <c r="D865" s="67"/>
      <c r="E865" s="76"/>
      <c r="F865" s="76"/>
      <c r="G865" s="76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</row>
    <row r="866" spans="1:77" ht="15" customHeight="1">
      <c r="A866" s="67"/>
      <c r="B866" s="67"/>
      <c r="C866" s="67"/>
      <c r="D866" s="67"/>
      <c r="E866" s="76"/>
      <c r="F866" s="76"/>
      <c r="G866" s="76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</row>
    <row r="867" spans="1:77" ht="15" customHeight="1">
      <c r="A867" s="67"/>
      <c r="B867" s="67"/>
      <c r="C867" s="67"/>
      <c r="D867" s="67"/>
      <c r="E867" s="76"/>
      <c r="F867" s="76"/>
      <c r="G867" s="76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</row>
    <row r="868" spans="1:77" ht="15" customHeight="1">
      <c r="A868" s="67"/>
      <c r="B868" s="67"/>
      <c r="C868" s="67"/>
      <c r="D868" s="67"/>
      <c r="E868" s="76"/>
      <c r="F868" s="76"/>
      <c r="G868" s="76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</row>
    <row r="869" spans="1:77" ht="15" customHeight="1">
      <c r="A869" s="67"/>
      <c r="B869" s="67"/>
      <c r="C869" s="67"/>
      <c r="D869" s="67"/>
      <c r="E869" s="76"/>
      <c r="F869" s="76"/>
      <c r="G869" s="76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</row>
    <row r="870" spans="1:77" ht="15" customHeight="1">
      <c r="A870" s="67"/>
      <c r="B870" s="67"/>
      <c r="C870" s="67"/>
      <c r="D870" s="67"/>
      <c r="E870" s="76"/>
      <c r="F870" s="76"/>
      <c r="G870" s="76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</row>
    <row r="871" spans="1:77" ht="15" customHeight="1">
      <c r="A871" s="67"/>
      <c r="B871" s="67"/>
      <c r="C871" s="67"/>
      <c r="D871" s="67"/>
      <c r="E871" s="76"/>
      <c r="F871" s="76"/>
      <c r="G871" s="76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</row>
    <row r="872" spans="1:77" ht="15" customHeight="1">
      <c r="A872" s="67"/>
      <c r="B872" s="67"/>
      <c r="C872" s="67"/>
      <c r="D872" s="67"/>
      <c r="E872" s="76"/>
      <c r="F872" s="76"/>
      <c r="G872" s="76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</row>
    <row r="873" spans="1:77" ht="15" customHeight="1">
      <c r="A873" s="67"/>
      <c r="B873" s="67"/>
      <c r="C873" s="67"/>
      <c r="D873" s="67"/>
      <c r="E873" s="76"/>
      <c r="F873" s="76"/>
      <c r="G873" s="76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</row>
    <row r="874" spans="1:77" ht="15" customHeight="1">
      <c r="A874" s="67"/>
      <c r="B874" s="67"/>
      <c r="C874" s="67"/>
      <c r="D874" s="67"/>
      <c r="E874" s="76"/>
      <c r="F874" s="76"/>
      <c r="G874" s="76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</row>
    <row r="875" spans="1:77" ht="15" customHeight="1">
      <c r="A875" s="67"/>
      <c r="B875" s="67"/>
      <c r="C875" s="67"/>
      <c r="D875" s="67"/>
      <c r="E875" s="76"/>
      <c r="F875" s="76"/>
      <c r="G875" s="76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</row>
    <row r="876" spans="1:77" ht="15" customHeight="1">
      <c r="A876" s="67"/>
      <c r="B876" s="67"/>
      <c r="C876" s="67"/>
      <c r="D876" s="67"/>
      <c r="E876" s="76"/>
      <c r="F876" s="76"/>
      <c r="G876" s="76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</row>
    <row r="877" spans="1:77" ht="15" customHeight="1">
      <c r="A877" s="67"/>
      <c r="B877" s="67"/>
      <c r="C877" s="67"/>
      <c r="D877" s="67"/>
      <c r="E877" s="76"/>
      <c r="F877" s="76"/>
      <c r="G877" s="76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</row>
    <row r="878" spans="1:77" ht="15" customHeight="1">
      <c r="A878" s="67"/>
      <c r="B878" s="67"/>
      <c r="C878" s="67"/>
      <c r="D878" s="67"/>
      <c r="E878" s="76"/>
      <c r="F878" s="76"/>
      <c r="G878" s="76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</row>
    <row r="879" spans="1:77" ht="15" customHeight="1">
      <c r="A879" s="67"/>
      <c r="B879" s="67"/>
      <c r="C879" s="67"/>
      <c r="D879" s="67"/>
      <c r="E879" s="76"/>
      <c r="F879" s="76"/>
      <c r="G879" s="76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</row>
    <row r="880" spans="1:77" ht="15" customHeight="1">
      <c r="A880" s="67"/>
      <c r="B880" s="67"/>
      <c r="C880" s="67"/>
      <c r="D880" s="67"/>
      <c r="E880" s="76"/>
      <c r="F880" s="76"/>
      <c r="G880" s="76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</row>
    <row r="881" spans="1:77" ht="15" customHeight="1">
      <c r="A881" s="67"/>
      <c r="B881" s="67"/>
      <c r="C881" s="67"/>
      <c r="D881" s="67"/>
      <c r="E881" s="76"/>
      <c r="F881" s="76"/>
      <c r="G881" s="76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</row>
    <row r="882" spans="1:77" ht="15" customHeight="1">
      <c r="A882" s="67"/>
      <c r="B882" s="67"/>
      <c r="C882" s="67"/>
      <c r="D882" s="67"/>
      <c r="E882" s="76"/>
      <c r="F882" s="76"/>
      <c r="G882" s="76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</row>
    <row r="883" spans="1:77" ht="15" customHeight="1">
      <c r="A883" s="67"/>
      <c r="B883" s="67"/>
      <c r="C883" s="67"/>
      <c r="D883" s="67"/>
      <c r="E883" s="76"/>
      <c r="F883" s="76"/>
      <c r="G883" s="76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</row>
    <row r="884" spans="1:77" ht="15" customHeight="1">
      <c r="A884" s="67"/>
      <c r="B884" s="67"/>
      <c r="C884" s="67"/>
      <c r="D884" s="67"/>
      <c r="E884" s="76"/>
      <c r="F884" s="76"/>
      <c r="G884" s="76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</row>
    <row r="885" spans="1:77" ht="15" customHeight="1">
      <c r="A885" s="67"/>
      <c r="B885" s="67"/>
      <c r="C885" s="67"/>
      <c r="D885" s="67"/>
      <c r="E885" s="76"/>
      <c r="F885" s="76"/>
      <c r="G885" s="76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</row>
    <row r="886" spans="1:77" ht="15" customHeight="1">
      <c r="A886" s="67"/>
      <c r="B886" s="67"/>
      <c r="C886" s="67"/>
      <c r="D886" s="67"/>
      <c r="E886" s="76"/>
      <c r="F886" s="76"/>
      <c r="G886" s="76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</row>
    <row r="887" spans="1:77" ht="15" customHeight="1">
      <c r="A887" s="67"/>
      <c r="B887" s="67"/>
      <c r="C887" s="67"/>
      <c r="D887" s="67"/>
      <c r="E887" s="76"/>
      <c r="F887" s="76"/>
      <c r="G887" s="76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</row>
    <row r="888" spans="1:77" ht="15" customHeight="1">
      <c r="A888" s="67"/>
      <c r="B888" s="67"/>
      <c r="C888" s="67"/>
      <c r="D888" s="67"/>
      <c r="E888" s="76"/>
      <c r="F888" s="76"/>
      <c r="G888" s="76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</row>
    <row r="889" spans="1:77" ht="15" customHeight="1">
      <c r="A889" s="67"/>
      <c r="B889" s="67"/>
      <c r="C889" s="67"/>
      <c r="D889" s="67"/>
      <c r="E889" s="76"/>
      <c r="F889" s="76"/>
      <c r="G889" s="76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</row>
    <row r="890" spans="1:77" ht="15" customHeight="1">
      <c r="A890" s="67"/>
      <c r="B890" s="67"/>
      <c r="C890" s="67"/>
      <c r="D890" s="67"/>
      <c r="E890" s="76"/>
      <c r="F890" s="76"/>
      <c r="G890" s="76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</row>
    <row r="891" spans="1:77" ht="15" customHeight="1">
      <c r="A891" s="67"/>
      <c r="B891" s="67"/>
      <c r="C891" s="67"/>
      <c r="D891" s="67"/>
      <c r="E891" s="76"/>
      <c r="F891" s="76"/>
      <c r="G891" s="76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</row>
    <row r="892" spans="1:77" ht="15" customHeight="1">
      <c r="A892" s="67"/>
      <c r="B892" s="67"/>
      <c r="C892" s="67"/>
      <c r="D892" s="67"/>
      <c r="E892" s="76"/>
      <c r="F892" s="76"/>
      <c r="G892" s="76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</row>
    <row r="893" spans="1:77" ht="15" customHeight="1">
      <c r="A893" s="67"/>
      <c r="B893" s="67"/>
      <c r="C893" s="67"/>
      <c r="D893" s="67"/>
      <c r="E893" s="76"/>
      <c r="F893" s="76"/>
      <c r="G893" s="76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</row>
    <row r="894" spans="1:77" ht="15" customHeight="1">
      <c r="A894" s="67"/>
      <c r="B894" s="67"/>
      <c r="C894" s="67"/>
      <c r="D894" s="67"/>
      <c r="E894" s="76"/>
      <c r="F894" s="76"/>
      <c r="G894" s="76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</row>
    <row r="895" spans="1:77" ht="15" customHeight="1">
      <c r="A895" s="67"/>
      <c r="B895" s="67"/>
      <c r="C895" s="67"/>
      <c r="D895" s="67"/>
      <c r="E895" s="76"/>
      <c r="F895" s="76"/>
      <c r="G895" s="76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</row>
    <row r="896" spans="1:77" ht="15" customHeight="1">
      <c r="A896" s="67"/>
      <c r="B896" s="67"/>
      <c r="C896" s="67"/>
      <c r="D896" s="67"/>
      <c r="E896" s="76"/>
      <c r="F896" s="76"/>
      <c r="G896" s="76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</row>
    <row r="897" spans="1:77" ht="15" customHeight="1">
      <c r="A897" s="67"/>
      <c r="B897" s="67"/>
      <c r="C897" s="67"/>
      <c r="D897" s="67"/>
      <c r="E897" s="76"/>
      <c r="F897" s="76"/>
      <c r="G897" s="76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</row>
    <row r="898" spans="1:77" ht="15" customHeight="1">
      <c r="A898" s="67"/>
      <c r="B898" s="67"/>
      <c r="C898" s="67"/>
      <c r="D898" s="67"/>
      <c r="E898" s="76"/>
      <c r="F898" s="76"/>
      <c r="G898" s="76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</row>
    <row r="899" spans="1:77" ht="15" customHeight="1">
      <c r="A899" s="67"/>
      <c r="B899" s="67"/>
      <c r="C899" s="67"/>
      <c r="D899" s="67"/>
      <c r="E899" s="76"/>
      <c r="F899" s="76"/>
      <c r="G899" s="76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</row>
    <row r="900" spans="1:77" ht="15" customHeight="1">
      <c r="A900" s="67"/>
      <c r="B900" s="67"/>
      <c r="C900" s="67"/>
      <c r="D900" s="67"/>
      <c r="E900" s="76"/>
      <c r="F900" s="76"/>
      <c r="G900" s="76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</row>
    <row r="901" spans="1:77" ht="15" customHeight="1">
      <c r="A901" s="67"/>
      <c r="B901" s="67"/>
      <c r="C901" s="67"/>
      <c r="D901" s="67"/>
      <c r="E901" s="76"/>
      <c r="F901" s="76"/>
      <c r="G901" s="76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</row>
    <row r="902" spans="1:77" ht="15" customHeight="1">
      <c r="A902" s="67"/>
      <c r="B902" s="67"/>
      <c r="C902" s="67"/>
      <c r="D902" s="67"/>
      <c r="E902" s="76"/>
      <c r="F902" s="76"/>
      <c r="G902" s="76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</row>
    <row r="903" spans="1:77" ht="15" customHeight="1">
      <c r="A903" s="67"/>
      <c r="B903" s="67"/>
      <c r="C903" s="67"/>
      <c r="D903" s="67"/>
      <c r="E903" s="76"/>
      <c r="F903" s="76"/>
      <c r="G903" s="76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</row>
    <row r="904" spans="1:77" ht="15" customHeight="1">
      <c r="A904" s="67"/>
      <c r="B904" s="67"/>
      <c r="C904" s="67"/>
      <c r="D904" s="67"/>
      <c r="E904" s="76"/>
      <c r="F904" s="76"/>
      <c r="G904" s="76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</row>
    <row r="905" spans="1:77" ht="15" customHeight="1">
      <c r="A905" s="67"/>
      <c r="B905" s="67"/>
      <c r="C905" s="67"/>
      <c r="D905" s="67"/>
      <c r="E905" s="76"/>
      <c r="F905" s="76"/>
      <c r="G905" s="76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</row>
    <row r="906" spans="1:77" ht="15" customHeight="1">
      <c r="A906" s="67"/>
      <c r="B906" s="67"/>
      <c r="C906" s="67"/>
      <c r="D906" s="67"/>
      <c r="E906" s="76"/>
      <c r="F906" s="76"/>
      <c r="G906" s="76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</row>
    <row r="907" spans="1:77" ht="15" customHeight="1">
      <c r="A907" s="67"/>
      <c r="B907" s="67"/>
      <c r="C907" s="67"/>
      <c r="D907" s="67"/>
      <c r="E907" s="76"/>
      <c r="F907" s="76"/>
      <c r="G907" s="76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</row>
    <row r="908" spans="1:77" ht="15" customHeight="1">
      <c r="A908" s="67"/>
      <c r="B908" s="67"/>
      <c r="C908" s="67"/>
      <c r="D908" s="67"/>
      <c r="E908" s="76"/>
      <c r="F908" s="76"/>
      <c r="G908" s="76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</row>
    <row r="909" spans="1:77" ht="15" customHeight="1">
      <c r="A909" s="67"/>
      <c r="B909" s="67"/>
      <c r="C909" s="67"/>
      <c r="D909" s="67"/>
      <c r="E909" s="76"/>
      <c r="F909" s="76"/>
      <c r="G909" s="76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</row>
    <row r="910" spans="1:77" ht="15" customHeight="1">
      <c r="A910" s="67"/>
      <c r="B910" s="67"/>
      <c r="C910" s="67"/>
      <c r="D910" s="67"/>
      <c r="E910" s="76"/>
      <c r="F910" s="76"/>
      <c r="G910" s="76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</row>
    <row r="911" spans="1:77" ht="15" customHeight="1">
      <c r="A911" s="67"/>
      <c r="B911" s="67"/>
      <c r="C911" s="67"/>
      <c r="D911" s="67"/>
      <c r="E911" s="76"/>
      <c r="F911" s="76"/>
      <c r="G911" s="76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</row>
    <row r="912" spans="1:77" ht="15" customHeight="1">
      <c r="A912" s="67"/>
      <c r="B912" s="67"/>
      <c r="C912" s="67"/>
      <c r="D912" s="67"/>
      <c r="E912" s="76"/>
      <c r="F912" s="76"/>
      <c r="G912" s="76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</row>
    <row r="913" spans="1:77" ht="15" customHeight="1">
      <c r="A913" s="67"/>
      <c r="B913" s="67"/>
      <c r="C913" s="67"/>
      <c r="D913" s="67"/>
      <c r="E913" s="76"/>
      <c r="F913" s="76"/>
      <c r="G913" s="76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</row>
    <row r="914" spans="1:77" ht="15" customHeight="1">
      <c r="A914" s="67"/>
      <c r="B914" s="67"/>
      <c r="C914" s="67"/>
      <c r="D914" s="67"/>
      <c r="E914" s="76"/>
      <c r="F914" s="76"/>
      <c r="G914" s="76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</row>
    <row r="915" spans="1:77" ht="15" customHeight="1">
      <c r="A915" s="67"/>
      <c r="B915" s="67"/>
      <c r="C915" s="67"/>
      <c r="D915" s="67"/>
      <c r="E915" s="76"/>
      <c r="F915" s="76"/>
      <c r="G915" s="76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</row>
    <row r="916" spans="1:77" ht="15" customHeight="1">
      <c r="A916" s="67"/>
      <c r="B916" s="67"/>
      <c r="C916" s="67"/>
      <c r="D916" s="67"/>
      <c r="E916" s="76"/>
      <c r="F916" s="76"/>
      <c r="G916" s="76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</row>
    <row r="917" spans="1:77" ht="15" customHeight="1">
      <c r="A917" s="67"/>
      <c r="B917" s="67"/>
      <c r="C917" s="67"/>
      <c r="D917" s="67"/>
      <c r="E917" s="76"/>
      <c r="F917" s="76"/>
      <c r="G917" s="76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</row>
    <row r="918" spans="1:77" ht="15" customHeight="1">
      <c r="A918" s="67"/>
      <c r="B918" s="67"/>
      <c r="C918" s="67"/>
      <c r="D918" s="67"/>
      <c r="E918" s="76"/>
      <c r="F918" s="76"/>
      <c r="G918" s="76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</row>
    <row r="919" spans="1:77" ht="15" customHeight="1">
      <c r="A919" s="67"/>
      <c r="B919" s="67"/>
      <c r="C919" s="67"/>
      <c r="D919" s="67"/>
      <c r="E919" s="76"/>
      <c r="F919" s="76"/>
      <c r="G919" s="76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</row>
    <row r="920" spans="1:77" ht="15" customHeight="1">
      <c r="A920" s="67"/>
      <c r="B920" s="67"/>
      <c r="C920" s="67"/>
      <c r="D920" s="67"/>
      <c r="E920" s="76"/>
      <c r="F920" s="76"/>
      <c r="G920" s="76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</row>
    <row r="921" spans="1:77" ht="15" customHeight="1">
      <c r="A921" s="67"/>
      <c r="B921" s="67"/>
      <c r="C921" s="67"/>
      <c r="D921" s="67"/>
      <c r="E921" s="76"/>
      <c r="F921" s="76"/>
      <c r="G921" s="76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</row>
    <row r="922" spans="1:77" ht="15" customHeight="1">
      <c r="A922" s="67"/>
      <c r="B922" s="67"/>
      <c r="C922" s="67"/>
      <c r="D922" s="67"/>
      <c r="E922" s="76"/>
      <c r="F922" s="76"/>
      <c r="G922" s="76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</row>
    <row r="923" spans="1:77" ht="15" customHeight="1">
      <c r="A923" s="67"/>
      <c r="B923" s="67"/>
      <c r="C923" s="67"/>
      <c r="D923" s="67"/>
      <c r="E923" s="76"/>
      <c r="F923" s="76"/>
      <c r="G923" s="76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</row>
    <row r="924" spans="1:77" ht="15" customHeight="1">
      <c r="A924" s="67"/>
      <c r="B924" s="67"/>
      <c r="C924" s="67"/>
      <c r="D924" s="67"/>
      <c r="E924" s="76"/>
      <c r="F924" s="76"/>
      <c r="G924" s="76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</row>
    <row r="925" spans="1:77" ht="15" customHeight="1">
      <c r="A925" s="67"/>
      <c r="B925" s="67"/>
      <c r="C925" s="67"/>
      <c r="D925" s="67"/>
      <c r="E925" s="76"/>
      <c r="F925" s="76"/>
      <c r="G925" s="76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</row>
    <row r="926" spans="1:77" ht="15" customHeight="1">
      <c r="A926" s="67"/>
      <c r="B926" s="67"/>
      <c r="C926" s="67"/>
      <c r="D926" s="67"/>
      <c r="E926" s="76"/>
      <c r="F926" s="76"/>
      <c r="G926" s="76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</row>
    <row r="927" spans="1:77" ht="15" customHeight="1">
      <c r="A927" s="67"/>
      <c r="B927" s="67"/>
      <c r="C927" s="67"/>
      <c r="D927" s="67"/>
      <c r="E927" s="76"/>
      <c r="F927" s="76"/>
      <c r="G927" s="76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</row>
    <row r="928" spans="1:77" ht="15" customHeight="1">
      <c r="A928" s="67"/>
      <c r="B928" s="67"/>
      <c r="C928" s="67"/>
      <c r="D928" s="67"/>
      <c r="E928" s="76"/>
      <c r="F928" s="76"/>
      <c r="G928" s="76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</row>
    <row r="929" spans="1:77" ht="15" customHeight="1">
      <c r="A929" s="67"/>
      <c r="B929" s="67"/>
      <c r="C929" s="67"/>
      <c r="D929" s="67"/>
      <c r="E929" s="76"/>
      <c r="F929" s="76"/>
      <c r="G929" s="76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</row>
    <row r="930" spans="1:77" ht="15" customHeight="1">
      <c r="A930" s="67"/>
      <c r="B930" s="67"/>
      <c r="C930" s="67"/>
      <c r="D930" s="67"/>
      <c r="E930" s="76"/>
      <c r="F930" s="76"/>
      <c r="G930" s="76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</row>
    <row r="931" spans="1:77" ht="15" customHeight="1">
      <c r="A931" s="67"/>
      <c r="B931" s="67"/>
      <c r="C931" s="67"/>
      <c r="D931" s="67"/>
      <c r="E931" s="76"/>
      <c r="F931" s="76"/>
      <c r="G931" s="76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</row>
    <row r="932" spans="1:77" ht="15" customHeight="1">
      <c r="A932" s="67"/>
      <c r="B932" s="67"/>
      <c r="C932" s="67"/>
      <c r="D932" s="67"/>
      <c r="E932" s="76"/>
      <c r="F932" s="76"/>
      <c r="G932" s="76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</row>
    <row r="933" spans="1:77" ht="15" customHeight="1">
      <c r="A933" s="67"/>
      <c r="B933" s="67"/>
      <c r="C933" s="67"/>
      <c r="D933" s="67"/>
      <c r="E933" s="76"/>
      <c r="F933" s="76"/>
      <c r="G933" s="76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</row>
    <row r="934" spans="1:77" ht="15" customHeight="1">
      <c r="A934" s="67"/>
      <c r="B934" s="67"/>
      <c r="C934" s="67"/>
      <c r="D934" s="67"/>
      <c r="E934" s="76"/>
      <c r="F934" s="76"/>
      <c r="G934" s="76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</row>
    <row r="935" spans="1:77" ht="15" customHeight="1">
      <c r="A935" s="67"/>
      <c r="B935" s="67"/>
      <c r="C935" s="67"/>
      <c r="D935" s="67"/>
      <c r="E935" s="76"/>
      <c r="F935" s="76"/>
      <c r="G935" s="76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</row>
    <row r="936" spans="1:77" ht="15" customHeight="1">
      <c r="A936" s="67"/>
      <c r="B936" s="67"/>
      <c r="C936" s="67"/>
      <c r="D936" s="67"/>
      <c r="E936" s="76"/>
      <c r="F936" s="76"/>
      <c r="G936" s="76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</row>
    <row r="937" spans="1:77" ht="15" customHeight="1">
      <c r="A937" s="67"/>
      <c r="B937" s="67"/>
      <c r="C937" s="67"/>
      <c r="D937" s="67"/>
      <c r="E937" s="76"/>
      <c r="F937" s="76"/>
      <c r="G937" s="76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</row>
    <row r="938" spans="1:77" ht="15" customHeight="1">
      <c r="A938" s="67"/>
      <c r="B938" s="67"/>
      <c r="C938" s="67"/>
      <c r="D938" s="67"/>
      <c r="E938" s="76"/>
      <c r="F938" s="76"/>
      <c r="G938" s="76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</row>
    <row r="939" spans="1:77" ht="15" customHeight="1">
      <c r="A939" s="67"/>
      <c r="B939" s="67"/>
      <c r="C939" s="67"/>
      <c r="D939" s="67"/>
      <c r="E939" s="76"/>
      <c r="F939" s="76"/>
      <c r="G939" s="76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</row>
    <row r="940" spans="1:77" ht="15" customHeight="1">
      <c r="A940" s="67"/>
      <c r="B940" s="67"/>
      <c r="C940" s="67"/>
      <c r="D940" s="67"/>
      <c r="E940" s="76"/>
      <c r="F940" s="76"/>
      <c r="G940" s="76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</row>
    <row r="941" spans="1:77" ht="15" customHeight="1">
      <c r="A941" s="67"/>
      <c r="B941" s="67"/>
      <c r="C941" s="67"/>
      <c r="D941" s="67"/>
      <c r="E941" s="76"/>
      <c r="F941" s="76"/>
      <c r="G941" s="76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</row>
    <row r="942" spans="1:77" ht="15" customHeight="1">
      <c r="A942" s="67"/>
      <c r="B942" s="67"/>
      <c r="C942" s="67"/>
      <c r="D942" s="67"/>
      <c r="E942" s="76"/>
      <c r="F942" s="76"/>
      <c r="G942" s="76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</row>
    <row r="943" spans="1:77" ht="15" customHeight="1">
      <c r="A943" s="67"/>
      <c r="B943" s="67"/>
      <c r="C943" s="67"/>
      <c r="D943" s="67"/>
      <c r="E943" s="76"/>
      <c r="F943" s="76"/>
      <c r="G943" s="76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</row>
    <row r="944" spans="1:77" ht="15" customHeight="1">
      <c r="A944" s="67"/>
      <c r="B944" s="67"/>
      <c r="C944" s="67"/>
      <c r="D944" s="67"/>
      <c r="E944" s="76"/>
      <c r="F944" s="76"/>
      <c r="G944" s="76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</row>
    <row r="945" spans="1:77" ht="15" customHeight="1">
      <c r="A945" s="67"/>
      <c r="B945" s="67"/>
      <c r="C945" s="67"/>
      <c r="D945" s="67"/>
      <c r="E945" s="76"/>
      <c r="F945" s="76"/>
      <c r="G945" s="76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</row>
    <row r="946" spans="1:77" ht="15" customHeight="1">
      <c r="A946" s="67"/>
      <c r="B946" s="67"/>
      <c r="C946" s="67"/>
      <c r="D946" s="67"/>
      <c r="E946" s="76"/>
      <c r="F946" s="76"/>
      <c r="G946" s="76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</row>
    <row r="947" spans="1:77" ht="15" customHeight="1">
      <c r="A947" s="67"/>
      <c r="B947" s="67"/>
      <c r="C947" s="67"/>
      <c r="D947" s="67"/>
      <c r="E947" s="76"/>
      <c r="F947" s="76"/>
      <c r="G947" s="76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</row>
    <row r="948" spans="1:77" ht="15" customHeight="1">
      <c r="A948" s="67"/>
      <c r="B948" s="67"/>
      <c r="C948" s="67"/>
      <c r="D948" s="67"/>
      <c r="E948" s="76"/>
      <c r="F948" s="76"/>
      <c r="G948" s="76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</row>
    <row r="949" spans="1:77" ht="15" customHeight="1">
      <c r="A949" s="67"/>
      <c r="B949" s="67"/>
      <c r="C949" s="67"/>
      <c r="D949" s="67"/>
      <c r="E949" s="76"/>
      <c r="F949" s="76"/>
      <c r="G949" s="76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</row>
    <row r="950" spans="1:77" ht="15" customHeight="1">
      <c r="A950" s="67"/>
      <c r="B950" s="67"/>
      <c r="C950" s="67"/>
      <c r="D950" s="67"/>
      <c r="E950" s="76"/>
      <c r="F950" s="76"/>
      <c r="G950" s="76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</row>
    <row r="951" spans="1:77" ht="15" customHeight="1">
      <c r="A951" s="67"/>
      <c r="B951" s="67"/>
      <c r="C951" s="67"/>
      <c r="D951" s="67"/>
      <c r="E951" s="76"/>
      <c r="F951" s="76"/>
      <c r="G951" s="76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</row>
    <row r="952" spans="1:77" ht="15" customHeight="1">
      <c r="A952" s="67"/>
      <c r="B952" s="67"/>
      <c r="C952" s="67"/>
      <c r="D952" s="67"/>
      <c r="E952" s="76"/>
      <c r="F952" s="76"/>
      <c r="G952" s="76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</row>
    <row r="953" spans="1:77" ht="15" customHeight="1">
      <c r="A953" s="67"/>
      <c r="B953" s="67"/>
      <c r="C953" s="67"/>
      <c r="D953" s="67"/>
      <c r="E953" s="76"/>
      <c r="F953" s="76"/>
      <c r="G953" s="76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</row>
    <row r="954" spans="1:77" ht="15" customHeight="1">
      <c r="A954" s="67"/>
      <c r="B954" s="67"/>
      <c r="C954" s="67"/>
      <c r="D954" s="67"/>
      <c r="E954" s="76"/>
      <c r="F954" s="76"/>
      <c r="G954" s="76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</row>
    <row r="955" spans="1:77" ht="15" customHeight="1">
      <c r="A955" s="67"/>
      <c r="B955" s="67"/>
      <c r="C955" s="67"/>
      <c r="D955" s="67"/>
      <c r="E955" s="76"/>
      <c r="F955" s="76"/>
      <c r="G955" s="76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</row>
    <row r="956" spans="1:77" ht="15" customHeight="1">
      <c r="A956" s="67"/>
      <c r="B956" s="67"/>
      <c r="C956" s="67"/>
      <c r="D956" s="67"/>
      <c r="E956" s="76"/>
      <c r="F956" s="76"/>
      <c r="G956" s="76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</row>
    <row r="957" spans="1:77" ht="15" customHeight="1">
      <c r="A957" s="67"/>
      <c r="B957" s="67"/>
      <c r="C957" s="67"/>
      <c r="D957" s="67"/>
      <c r="E957" s="76"/>
      <c r="F957" s="76"/>
      <c r="G957" s="76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</row>
    <row r="958" spans="1:77" ht="15" customHeight="1">
      <c r="A958" s="67"/>
      <c r="B958" s="67"/>
      <c r="C958" s="67"/>
      <c r="D958" s="67"/>
      <c r="E958" s="76"/>
      <c r="F958" s="76"/>
      <c r="G958" s="76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</row>
    <row r="959" spans="1:77" ht="15" customHeight="1">
      <c r="A959" s="67"/>
      <c r="B959" s="67"/>
      <c r="C959" s="67"/>
      <c r="D959" s="67"/>
      <c r="E959" s="76"/>
      <c r="F959" s="76"/>
      <c r="G959" s="76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</row>
    <row r="960" spans="1:77" ht="15" customHeight="1">
      <c r="A960" s="67"/>
      <c r="B960" s="67"/>
      <c r="C960" s="67"/>
      <c r="D960" s="67"/>
      <c r="E960" s="76"/>
      <c r="F960" s="76"/>
      <c r="G960" s="76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</row>
    <row r="961" spans="1:77" ht="15" customHeight="1">
      <c r="A961" s="67"/>
      <c r="B961" s="67"/>
      <c r="C961" s="67"/>
      <c r="D961" s="67"/>
      <c r="E961" s="76"/>
      <c r="F961" s="76"/>
      <c r="G961" s="76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</row>
    <row r="962" spans="1:77" ht="15" customHeight="1">
      <c r="A962" s="67"/>
      <c r="B962" s="67"/>
      <c r="C962" s="67"/>
      <c r="D962" s="67"/>
      <c r="E962" s="76"/>
      <c r="F962" s="76"/>
      <c r="G962" s="76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</row>
    <row r="963" spans="1:77" ht="15" customHeight="1">
      <c r="A963" s="67"/>
      <c r="B963" s="67"/>
      <c r="C963" s="67"/>
      <c r="D963" s="67"/>
      <c r="E963" s="76"/>
      <c r="F963" s="76"/>
      <c r="G963" s="76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</row>
    <row r="964" spans="1:77" ht="15" customHeight="1">
      <c r="A964" s="67"/>
      <c r="B964" s="67"/>
      <c r="C964" s="67"/>
      <c r="D964" s="67"/>
      <c r="E964" s="76"/>
      <c r="F964" s="76"/>
      <c r="G964" s="76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</row>
    <row r="965" spans="1:77" ht="15" customHeight="1">
      <c r="A965" s="67"/>
      <c r="B965" s="67"/>
      <c r="C965" s="67"/>
      <c r="D965" s="67"/>
      <c r="E965" s="76"/>
      <c r="F965" s="76"/>
      <c r="G965" s="76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</row>
    <row r="966" spans="1:77" ht="15" customHeight="1">
      <c r="A966" s="67"/>
      <c r="B966" s="67"/>
      <c r="C966" s="67"/>
      <c r="D966" s="67"/>
      <c r="E966" s="76"/>
      <c r="F966" s="76"/>
      <c r="G966" s="76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</row>
    <row r="967" spans="1:77" ht="15" customHeight="1">
      <c r="A967" s="67"/>
      <c r="B967" s="67"/>
      <c r="C967" s="67"/>
      <c r="D967" s="67"/>
      <c r="E967" s="76"/>
      <c r="F967" s="76"/>
      <c r="G967" s="76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</row>
    <row r="968" spans="1:77" ht="15" customHeight="1">
      <c r="A968" s="67"/>
      <c r="B968" s="67"/>
      <c r="C968" s="67"/>
      <c r="D968" s="67"/>
      <c r="E968" s="76"/>
      <c r="F968" s="76"/>
      <c r="G968" s="76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</row>
    <row r="969" spans="1:77" ht="15" customHeight="1">
      <c r="A969" s="67"/>
      <c r="B969" s="67"/>
      <c r="C969" s="67"/>
      <c r="D969" s="67"/>
      <c r="E969" s="76"/>
      <c r="F969" s="76"/>
      <c r="G969" s="76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</row>
    <row r="970" spans="1:77" ht="15" customHeight="1">
      <c r="A970" s="67"/>
      <c r="B970" s="67"/>
      <c r="C970" s="67"/>
      <c r="D970" s="67"/>
      <c r="E970" s="76"/>
      <c r="F970" s="76"/>
      <c r="G970" s="76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</row>
    <row r="971" spans="1:77" ht="15" customHeight="1">
      <c r="A971" s="67"/>
      <c r="B971" s="67"/>
      <c r="C971" s="67"/>
      <c r="D971" s="67"/>
      <c r="E971" s="76"/>
      <c r="F971" s="76"/>
      <c r="G971" s="76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</row>
    <row r="972" spans="1:77" ht="15" customHeight="1">
      <c r="A972" s="67"/>
      <c r="B972" s="67"/>
      <c r="C972" s="67"/>
      <c r="D972" s="67"/>
      <c r="E972" s="76"/>
      <c r="F972" s="76"/>
      <c r="G972" s="76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</row>
    <row r="973" spans="1:77" ht="15" customHeight="1">
      <c r="A973" s="67"/>
      <c r="B973" s="67"/>
      <c r="C973" s="67"/>
      <c r="D973" s="67"/>
      <c r="E973" s="76"/>
      <c r="F973" s="76"/>
      <c r="G973" s="76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</row>
    <row r="974" spans="1:77" ht="15" customHeight="1">
      <c r="A974" s="67"/>
      <c r="B974" s="67"/>
      <c r="C974" s="67"/>
      <c r="D974" s="67"/>
      <c r="E974" s="76"/>
      <c r="F974" s="76"/>
      <c r="G974" s="76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</row>
    <row r="975" spans="1:77" ht="15" customHeight="1">
      <c r="A975" s="67"/>
      <c r="B975" s="67"/>
      <c r="C975" s="67"/>
      <c r="D975" s="67"/>
      <c r="E975" s="76"/>
      <c r="F975" s="76"/>
      <c r="G975" s="76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</row>
    <row r="976" spans="1:77" ht="15" customHeight="1">
      <c r="A976" s="67"/>
      <c r="B976" s="67"/>
      <c r="C976" s="67"/>
      <c r="D976" s="67"/>
      <c r="E976" s="76"/>
      <c r="F976" s="76"/>
      <c r="G976" s="76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</row>
    <row r="977" spans="1:77" ht="15" customHeight="1">
      <c r="A977" s="67"/>
      <c r="B977" s="67"/>
      <c r="C977" s="67"/>
      <c r="D977" s="67"/>
      <c r="E977" s="76"/>
      <c r="F977" s="76"/>
      <c r="G977" s="76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</row>
    <row r="978" spans="1:77" ht="15" customHeight="1">
      <c r="A978" s="67"/>
      <c r="B978" s="67"/>
      <c r="C978" s="67"/>
      <c r="D978" s="67"/>
      <c r="E978" s="76"/>
      <c r="F978" s="76"/>
      <c r="G978" s="76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</row>
    <row r="979" spans="1:77" ht="15" customHeight="1">
      <c r="A979" s="67"/>
      <c r="B979" s="67"/>
      <c r="C979" s="67"/>
      <c r="D979" s="67"/>
      <c r="E979" s="76"/>
      <c r="F979" s="76"/>
      <c r="G979" s="76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</row>
    <row r="980" spans="1:77" ht="15" customHeight="1">
      <c r="A980" s="67"/>
      <c r="B980" s="67"/>
      <c r="C980" s="67"/>
      <c r="D980" s="67"/>
      <c r="E980" s="76"/>
      <c r="F980" s="76"/>
      <c r="G980" s="76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</row>
    <row r="981" spans="1:77" ht="15" customHeight="1">
      <c r="A981" s="67"/>
      <c r="B981" s="67"/>
      <c r="C981" s="67"/>
      <c r="D981" s="67"/>
      <c r="E981" s="76"/>
      <c r="F981" s="76"/>
      <c r="G981" s="76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</row>
    <row r="982" spans="1:77" ht="15" customHeight="1">
      <c r="A982" s="67"/>
      <c r="B982" s="67"/>
      <c r="C982" s="67"/>
      <c r="D982" s="67"/>
      <c r="E982" s="76"/>
      <c r="F982" s="76"/>
      <c r="G982" s="76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</row>
    <row r="983" spans="1:77" ht="15" customHeight="1">
      <c r="A983" s="67"/>
      <c r="B983" s="67"/>
      <c r="C983" s="67"/>
      <c r="D983" s="67"/>
      <c r="E983" s="76"/>
      <c r="F983" s="76"/>
      <c r="G983" s="76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</row>
    <row r="984" spans="1:77" ht="15" customHeight="1">
      <c r="A984" s="67"/>
      <c r="B984" s="67"/>
      <c r="C984" s="67"/>
      <c r="D984" s="67"/>
      <c r="E984" s="76"/>
      <c r="F984" s="76"/>
      <c r="G984" s="76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</row>
    <row r="985" spans="1:77" ht="15" customHeight="1">
      <c r="A985" s="67"/>
      <c r="B985" s="67"/>
      <c r="C985" s="67"/>
      <c r="D985" s="67"/>
      <c r="E985" s="76"/>
      <c r="F985" s="76"/>
      <c r="G985" s="76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</row>
    <row r="986" spans="1:77" ht="15" customHeight="1">
      <c r="A986" s="67"/>
      <c r="B986" s="67"/>
      <c r="C986" s="67"/>
      <c r="D986" s="67"/>
      <c r="E986" s="76"/>
      <c r="F986" s="76"/>
      <c r="G986" s="76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</row>
    <row r="987" spans="1:77" ht="15" customHeight="1">
      <c r="A987" s="67"/>
      <c r="B987" s="67"/>
      <c r="C987" s="67"/>
      <c r="D987" s="67"/>
      <c r="E987" s="76"/>
      <c r="F987" s="76"/>
      <c r="G987" s="76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</row>
    <row r="988" spans="1:77" ht="15" customHeight="1">
      <c r="A988" s="67"/>
      <c r="B988" s="67"/>
      <c r="C988" s="67"/>
      <c r="D988" s="67"/>
      <c r="E988" s="76"/>
      <c r="F988" s="76"/>
      <c r="G988" s="76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</row>
    <row r="989" spans="1:77" ht="15" customHeight="1">
      <c r="A989" s="67"/>
      <c r="B989" s="67"/>
      <c r="C989" s="67"/>
      <c r="D989" s="67"/>
      <c r="E989" s="76"/>
      <c r="F989" s="76"/>
      <c r="G989" s="76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</row>
    <row r="990" spans="1:77" ht="15" customHeight="1">
      <c r="A990" s="67"/>
      <c r="B990" s="67"/>
      <c r="C990" s="67"/>
      <c r="D990" s="67"/>
      <c r="E990" s="76"/>
      <c r="F990" s="76"/>
      <c r="G990" s="76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</row>
    <row r="991" spans="1:77" ht="15" customHeight="1">
      <c r="A991" s="67"/>
      <c r="B991" s="67"/>
      <c r="C991" s="67"/>
      <c r="D991" s="67"/>
      <c r="E991" s="76"/>
      <c r="F991" s="76"/>
      <c r="G991" s="76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</row>
    <row r="992" spans="1:77" ht="15" customHeight="1">
      <c r="A992" s="67"/>
      <c r="B992" s="67"/>
      <c r="C992" s="67"/>
      <c r="D992" s="67"/>
      <c r="E992" s="76"/>
      <c r="F992" s="76"/>
      <c r="G992" s="76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</row>
    <row r="993" spans="1:77" ht="15" customHeight="1">
      <c r="A993" s="67"/>
      <c r="B993" s="67"/>
      <c r="C993" s="67"/>
      <c r="D993" s="67"/>
      <c r="E993" s="76"/>
      <c r="F993" s="76"/>
      <c r="G993" s="76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</row>
    <row r="994" spans="1:77" ht="15" customHeight="1">
      <c r="A994" s="67"/>
      <c r="B994" s="67"/>
      <c r="C994" s="67"/>
      <c r="D994" s="67"/>
      <c r="E994" s="76"/>
      <c r="F994" s="76"/>
      <c r="G994" s="76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</row>
    <row r="995" spans="1:77" ht="15" customHeight="1">
      <c r="A995" s="67"/>
      <c r="B995" s="67"/>
      <c r="C995" s="67"/>
      <c r="D995" s="67"/>
      <c r="E995" s="76"/>
      <c r="F995" s="76"/>
      <c r="G995" s="76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</row>
    <row r="996" spans="1:77" ht="15" customHeight="1">
      <c r="A996" s="67"/>
      <c r="B996" s="67"/>
      <c r="C996" s="67"/>
      <c r="D996" s="67"/>
      <c r="E996" s="76"/>
      <c r="F996" s="76"/>
      <c r="G996" s="76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</row>
    <row r="997" spans="1:77" ht="15" customHeight="1">
      <c r="A997" s="67"/>
      <c r="B997" s="67"/>
      <c r="C997" s="67"/>
      <c r="D997" s="67"/>
      <c r="E997" s="76"/>
      <c r="F997" s="76"/>
      <c r="G997" s="76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</row>
    <row r="998" spans="1:77" ht="15" customHeight="1">
      <c r="A998" s="67"/>
      <c r="B998" s="67"/>
      <c r="C998" s="67"/>
      <c r="D998" s="67"/>
      <c r="E998" s="76"/>
      <c r="F998" s="76"/>
      <c r="G998" s="76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</row>
    <row r="999" spans="1:77" ht="15" customHeight="1">
      <c r="A999" s="67"/>
      <c r="B999" s="67"/>
      <c r="C999" s="67"/>
      <c r="D999" s="67"/>
      <c r="E999" s="76"/>
      <c r="F999" s="76"/>
      <c r="G999" s="76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</row>
    <row r="1000" spans="1:77" ht="15" customHeight="1">
      <c r="A1000" s="67"/>
      <c r="B1000" s="67"/>
      <c r="C1000" s="67"/>
      <c r="D1000" s="67"/>
      <c r="E1000" s="76"/>
      <c r="F1000" s="76"/>
      <c r="G1000" s="76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</row>
  </sheetData>
  <mergeCells count="7">
    <mergeCell ref="D61:G61"/>
    <mergeCell ref="D3:G3"/>
    <mergeCell ref="D6:G6"/>
    <mergeCell ref="D7:G7"/>
    <mergeCell ref="D8:G8"/>
    <mergeCell ref="D60:G60"/>
    <mergeCell ref="D5:G5"/>
  </mergeCells>
  <printOptions horizontalCentered="1"/>
  <pageMargins left="0.31496062992125984" right="0.31496062992125984" top="0.35433070866141736" bottom="0.35433070866141736" header="0.31496062992125984" footer="0.31496062992125984"/>
  <pageSetup scale="60" orientation="portrait" horizontalDpi="4294967293" verticalDpi="4294967293" r:id="rId1"/>
  <ignoredErrors>
    <ignoredError sqref="E11:G11 E21:G23 E26:G26 E29:G29 E35:G35 E32:G32 E38:G38 E47:G48 F42:G42 E15:G15 E18: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78"/>
  <sheetViews>
    <sheetView topLeftCell="A61" workbookViewId="0">
      <selection activeCell="G69" sqref="G69"/>
    </sheetView>
  </sheetViews>
  <sheetFormatPr baseColWidth="10" defaultRowHeight="12.75"/>
  <cols>
    <col min="2" max="2" width="61.42578125" customWidth="1"/>
    <col min="3" max="3" width="15" customWidth="1"/>
    <col min="4" max="5" width="15.140625" customWidth="1"/>
    <col min="6" max="7" width="15" customWidth="1"/>
    <col min="8" max="8" width="14.7109375" style="77" customWidth="1"/>
    <col min="10" max="10" width="12.7109375" bestFit="1" customWidth="1"/>
  </cols>
  <sheetData>
    <row r="1" spans="2:9" ht="15.75" customHeight="1">
      <c r="B1" s="438" t="s">
        <v>258</v>
      </c>
      <c r="C1" s="438"/>
      <c r="D1" s="438"/>
      <c r="E1" s="438"/>
      <c r="F1" s="438"/>
      <c r="G1" s="438"/>
      <c r="H1" s="438"/>
    </row>
    <row r="2" spans="2:9" ht="15">
      <c r="B2" s="449" t="s">
        <v>522</v>
      </c>
      <c r="C2" s="450"/>
      <c r="D2" s="450"/>
      <c r="E2" s="450"/>
      <c r="F2" s="450"/>
      <c r="G2" s="450"/>
      <c r="H2" s="451"/>
    </row>
    <row r="3" spans="2:9" ht="15">
      <c r="B3" s="448" t="s">
        <v>535</v>
      </c>
      <c r="C3" s="446"/>
      <c r="D3" s="446"/>
      <c r="E3" s="446"/>
      <c r="F3" s="446"/>
      <c r="G3" s="446"/>
      <c r="H3" s="447"/>
    </row>
    <row r="4" spans="2:9" ht="15">
      <c r="B4" s="445" t="s">
        <v>544</v>
      </c>
      <c r="C4" s="446"/>
      <c r="D4" s="446"/>
      <c r="E4" s="446"/>
      <c r="F4" s="446"/>
      <c r="G4" s="446"/>
      <c r="H4" s="447"/>
    </row>
    <row r="5" spans="2:9" ht="15">
      <c r="B5" s="442" t="s">
        <v>4</v>
      </c>
      <c r="C5" s="443"/>
      <c r="D5" s="443"/>
      <c r="E5" s="443"/>
      <c r="F5" s="443"/>
      <c r="G5" s="443"/>
      <c r="H5" s="444"/>
    </row>
    <row r="6" spans="2:9" s="131" customFormat="1" ht="8.25" customHeight="1">
      <c r="B6" s="151"/>
      <c r="C6" s="151"/>
      <c r="D6" s="151"/>
      <c r="E6" s="151"/>
      <c r="F6" s="151"/>
      <c r="G6" s="151"/>
      <c r="H6" s="151"/>
    </row>
    <row r="7" spans="2:9" ht="15">
      <c r="B7" s="439" t="s">
        <v>259</v>
      </c>
      <c r="C7" s="441" t="s">
        <v>260</v>
      </c>
      <c r="D7" s="441"/>
      <c r="E7" s="441"/>
      <c r="F7" s="441"/>
      <c r="G7" s="441"/>
      <c r="H7" s="440" t="s">
        <v>261</v>
      </c>
    </row>
    <row r="8" spans="2:9" ht="30">
      <c r="B8" s="439"/>
      <c r="C8" s="178" t="s">
        <v>262</v>
      </c>
      <c r="D8" s="179" t="s">
        <v>151</v>
      </c>
      <c r="E8" s="178" t="s">
        <v>152</v>
      </c>
      <c r="F8" s="178" t="s">
        <v>153</v>
      </c>
      <c r="G8" s="178" t="s">
        <v>263</v>
      </c>
      <c r="H8" s="440"/>
    </row>
    <row r="9" spans="2:9" ht="15">
      <c r="B9" s="83" t="s">
        <v>264</v>
      </c>
      <c r="C9" s="90"/>
      <c r="D9" s="90"/>
      <c r="E9" s="90"/>
      <c r="F9" s="90"/>
      <c r="G9" s="90"/>
      <c r="H9" s="90"/>
    </row>
    <row r="10" spans="2:9" ht="15">
      <c r="B10" s="84" t="s">
        <v>265</v>
      </c>
      <c r="C10" s="91"/>
      <c r="D10" s="91"/>
      <c r="E10" s="269">
        <f>C10+D10</f>
        <v>0</v>
      </c>
      <c r="F10" s="91"/>
      <c r="G10" s="91"/>
      <c r="H10" s="91"/>
    </row>
    <row r="11" spans="2:9" ht="15">
      <c r="B11" s="84" t="s">
        <v>266</v>
      </c>
      <c r="C11" s="91"/>
      <c r="D11" s="91"/>
      <c r="E11" s="269">
        <f t="shared" ref="E11:E40" si="0">C11+D11</f>
        <v>0</v>
      </c>
      <c r="F11" s="91"/>
      <c r="G11" s="91"/>
      <c r="H11" s="91"/>
    </row>
    <row r="12" spans="2:9" ht="15">
      <c r="B12" s="84" t="s">
        <v>267</v>
      </c>
      <c r="C12" s="91"/>
      <c r="D12" s="91"/>
      <c r="E12" s="269">
        <f t="shared" si="0"/>
        <v>0</v>
      </c>
      <c r="F12" s="91"/>
      <c r="G12" s="91"/>
      <c r="H12" s="91"/>
    </row>
    <row r="13" spans="2:9" ht="15">
      <c r="B13" s="84" t="s">
        <v>268</v>
      </c>
      <c r="C13" s="91"/>
      <c r="D13" s="91"/>
      <c r="E13" s="269">
        <f t="shared" si="0"/>
        <v>0</v>
      </c>
      <c r="F13" s="91"/>
      <c r="G13" s="91"/>
      <c r="H13" s="91"/>
    </row>
    <row r="14" spans="2:9" ht="15">
      <c r="B14" s="84" t="s">
        <v>269</v>
      </c>
      <c r="C14" s="315">
        <v>0</v>
      </c>
      <c r="D14" s="319"/>
      <c r="E14" s="269">
        <f t="shared" si="0"/>
        <v>0</v>
      </c>
      <c r="F14" s="266"/>
      <c r="G14" s="266"/>
      <c r="H14" s="269">
        <f>IF(G14-E14&lt;0,0,E14-G14)</f>
        <v>0</v>
      </c>
    </row>
    <row r="15" spans="2:9" ht="15">
      <c r="B15" s="84" t="s">
        <v>270</v>
      </c>
      <c r="C15" s="91"/>
      <c r="D15" s="319"/>
      <c r="E15" s="269">
        <f t="shared" si="0"/>
        <v>0</v>
      </c>
      <c r="F15" s="266"/>
      <c r="G15" s="266"/>
      <c r="H15" s="91"/>
    </row>
    <row r="16" spans="2:9" ht="15">
      <c r="B16" s="84" t="s">
        <v>271</v>
      </c>
      <c r="C16" s="266">
        <v>721800</v>
      </c>
      <c r="D16" s="319">
        <v>737.72</v>
      </c>
      <c r="E16" s="315">
        <f t="shared" si="0"/>
        <v>722537.72</v>
      </c>
      <c r="F16" s="266">
        <v>503628.4</v>
      </c>
      <c r="G16" s="266">
        <v>503628.4</v>
      </c>
      <c r="H16" s="269">
        <f>IF(G16-E16&lt;0,0,E16-G16)</f>
        <v>0</v>
      </c>
      <c r="I16" s="64"/>
    </row>
    <row r="17" spans="2:10" ht="15">
      <c r="B17" s="84" t="s">
        <v>272</v>
      </c>
      <c r="C17" s="91"/>
      <c r="D17" s="91"/>
      <c r="E17" s="269">
        <f t="shared" si="0"/>
        <v>0</v>
      </c>
      <c r="F17" s="266"/>
      <c r="G17" s="266"/>
      <c r="H17" s="91"/>
      <c r="I17" s="64"/>
    </row>
    <row r="18" spans="2:10" ht="15">
      <c r="B18" s="85" t="s">
        <v>273</v>
      </c>
      <c r="C18" s="91"/>
      <c r="D18" s="91"/>
      <c r="E18" s="269">
        <f t="shared" si="0"/>
        <v>0</v>
      </c>
      <c r="F18" s="266"/>
      <c r="G18" s="266"/>
      <c r="H18" s="91"/>
      <c r="I18" s="64"/>
    </row>
    <row r="19" spans="2:10" ht="15">
      <c r="B19" s="85" t="s">
        <v>274</v>
      </c>
      <c r="C19" s="91"/>
      <c r="D19" s="91"/>
      <c r="E19" s="269">
        <f t="shared" si="0"/>
        <v>0</v>
      </c>
      <c r="F19" s="266"/>
      <c r="G19" s="266"/>
      <c r="H19" s="91"/>
      <c r="I19" s="64"/>
    </row>
    <row r="20" spans="2:10" ht="15">
      <c r="B20" s="85" t="s">
        <v>275</v>
      </c>
      <c r="C20" s="91"/>
      <c r="D20" s="91"/>
      <c r="E20" s="269">
        <f t="shared" si="0"/>
        <v>0</v>
      </c>
      <c r="F20" s="266"/>
      <c r="G20" s="266"/>
      <c r="H20" s="91"/>
      <c r="I20" s="64"/>
    </row>
    <row r="21" spans="2:10" ht="15">
      <c r="B21" s="85" t="s">
        <v>276</v>
      </c>
      <c r="C21" s="91"/>
      <c r="D21" s="91"/>
      <c r="E21" s="269">
        <f t="shared" si="0"/>
        <v>0</v>
      </c>
      <c r="F21" s="266"/>
      <c r="G21" s="266"/>
      <c r="H21" s="91"/>
      <c r="I21" s="64"/>
    </row>
    <row r="22" spans="2:10" ht="15">
      <c r="B22" s="85" t="s">
        <v>277</v>
      </c>
      <c r="C22" s="91"/>
      <c r="D22" s="91"/>
      <c r="E22" s="269">
        <f t="shared" si="0"/>
        <v>0</v>
      </c>
      <c r="F22" s="266"/>
      <c r="G22" s="266"/>
      <c r="H22" s="91"/>
      <c r="I22" s="64"/>
    </row>
    <row r="23" spans="2:10" ht="15">
      <c r="B23" s="85" t="s">
        <v>278</v>
      </c>
      <c r="C23" s="91"/>
      <c r="D23" s="91"/>
      <c r="E23" s="269">
        <f t="shared" si="0"/>
        <v>0</v>
      </c>
      <c r="F23" s="266"/>
      <c r="G23" s="266"/>
      <c r="H23" s="91"/>
      <c r="I23" s="64"/>
    </row>
    <row r="24" spans="2:10" ht="15">
      <c r="B24" s="85" t="s">
        <v>279</v>
      </c>
      <c r="C24" s="91"/>
      <c r="D24" s="91"/>
      <c r="E24" s="269">
        <f t="shared" si="0"/>
        <v>0</v>
      </c>
      <c r="F24" s="266"/>
      <c r="G24" s="266"/>
      <c r="H24" s="91"/>
      <c r="I24" s="64"/>
    </row>
    <row r="25" spans="2:10" ht="15">
      <c r="B25" s="85" t="s">
        <v>280</v>
      </c>
      <c r="C25" s="91"/>
      <c r="D25" s="91"/>
      <c r="E25" s="269">
        <f t="shared" si="0"/>
        <v>0</v>
      </c>
      <c r="F25" s="266"/>
      <c r="G25" s="266"/>
      <c r="H25" s="91"/>
      <c r="I25" s="64"/>
    </row>
    <row r="26" spans="2:10" ht="15">
      <c r="B26" s="85" t="s">
        <v>281</v>
      </c>
      <c r="C26" s="91"/>
      <c r="D26" s="91"/>
      <c r="E26" s="269">
        <f t="shared" si="0"/>
        <v>0</v>
      </c>
      <c r="F26" s="266"/>
      <c r="G26" s="266"/>
      <c r="H26" s="91"/>
      <c r="I26" s="64"/>
    </row>
    <row r="27" spans="2:10" ht="15">
      <c r="B27" s="85" t="s">
        <v>282</v>
      </c>
      <c r="C27" s="91"/>
      <c r="D27" s="91"/>
      <c r="E27" s="269">
        <f t="shared" si="0"/>
        <v>0</v>
      </c>
      <c r="F27" s="266"/>
      <c r="G27" s="266"/>
      <c r="H27" s="91"/>
      <c r="I27" s="64"/>
    </row>
    <row r="28" spans="2:10" ht="15">
      <c r="B28" s="85" t="s">
        <v>283</v>
      </c>
      <c r="C28" s="91"/>
      <c r="D28" s="91"/>
      <c r="E28" s="269">
        <f t="shared" si="0"/>
        <v>0</v>
      </c>
      <c r="F28" s="266"/>
      <c r="G28" s="266"/>
      <c r="H28" s="91"/>
      <c r="I28" s="64"/>
    </row>
    <row r="29" spans="2:10" ht="15">
      <c r="B29" s="84" t="s">
        <v>284</v>
      </c>
      <c r="C29" s="91"/>
      <c r="D29" s="91"/>
      <c r="E29" s="269">
        <f t="shared" si="0"/>
        <v>0</v>
      </c>
      <c r="F29" s="266"/>
      <c r="G29" s="266"/>
      <c r="H29" s="91"/>
      <c r="I29" s="65"/>
    </row>
    <row r="30" spans="2:10" ht="15">
      <c r="B30" s="85" t="s">
        <v>285</v>
      </c>
      <c r="C30" s="91"/>
      <c r="D30" s="91"/>
      <c r="E30" s="269">
        <f t="shared" si="0"/>
        <v>0</v>
      </c>
      <c r="F30" s="266"/>
      <c r="G30" s="266"/>
      <c r="H30" s="91"/>
      <c r="I30" s="64"/>
    </row>
    <row r="31" spans="2:10" ht="15">
      <c r="B31" s="85" t="s">
        <v>286</v>
      </c>
      <c r="C31" s="91"/>
      <c r="D31" s="91"/>
      <c r="E31" s="269">
        <f t="shared" si="0"/>
        <v>0</v>
      </c>
      <c r="F31" s="266"/>
      <c r="G31" s="266"/>
      <c r="H31" s="91"/>
      <c r="I31" s="64"/>
    </row>
    <row r="32" spans="2:10" ht="15">
      <c r="B32" s="85" t="s">
        <v>287</v>
      </c>
      <c r="C32" s="91"/>
      <c r="D32" s="91"/>
      <c r="E32" s="269">
        <f t="shared" si="0"/>
        <v>0</v>
      </c>
      <c r="F32" s="266"/>
      <c r="G32" s="266"/>
      <c r="H32" s="91"/>
      <c r="I32" s="64"/>
      <c r="J32" s="64"/>
    </row>
    <row r="33" spans="2:10" ht="15">
      <c r="B33" s="85" t="s">
        <v>288</v>
      </c>
      <c r="C33" s="91"/>
      <c r="D33" s="91"/>
      <c r="E33" s="269">
        <f t="shared" si="0"/>
        <v>0</v>
      </c>
      <c r="F33" s="266"/>
      <c r="G33" s="266"/>
      <c r="H33" s="91"/>
      <c r="I33" s="64"/>
      <c r="J33" s="64"/>
    </row>
    <row r="34" spans="2:10" ht="15">
      <c r="B34" s="85" t="s">
        <v>289</v>
      </c>
      <c r="C34" s="91"/>
      <c r="D34" s="265"/>
      <c r="E34" s="269">
        <f t="shared" si="0"/>
        <v>0</v>
      </c>
      <c r="F34" s="266"/>
      <c r="G34" s="266"/>
      <c r="H34" s="91"/>
      <c r="I34" s="64"/>
      <c r="J34" s="64"/>
    </row>
    <row r="35" spans="2:10" ht="15">
      <c r="B35" s="84" t="s">
        <v>290</v>
      </c>
      <c r="C35" s="265">
        <v>9424514</v>
      </c>
      <c r="D35" s="269">
        <v>862500</v>
      </c>
      <c r="E35" s="315">
        <f t="shared" si="0"/>
        <v>10287014</v>
      </c>
      <c r="F35" s="266">
        <v>4414805</v>
      </c>
      <c r="G35" s="266">
        <v>4414805</v>
      </c>
      <c r="H35" s="266">
        <f>IF(G35-E35&lt;0,0,E35-G35)</f>
        <v>0</v>
      </c>
      <c r="I35" s="64"/>
      <c r="J35" s="64"/>
    </row>
    <row r="36" spans="2:10" ht="15">
      <c r="B36" s="84" t="s">
        <v>291</v>
      </c>
      <c r="C36" s="91"/>
      <c r="D36" s="91"/>
      <c r="E36" s="269">
        <f t="shared" si="0"/>
        <v>0</v>
      </c>
      <c r="F36" s="266"/>
      <c r="G36" s="266"/>
      <c r="H36" s="91"/>
      <c r="I36" s="64"/>
      <c r="J36" s="64"/>
    </row>
    <row r="37" spans="2:10" ht="15">
      <c r="B37" s="85" t="s">
        <v>292</v>
      </c>
      <c r="C37" s="91"/>
      <c r="D37" s="91"/>
      <c r="E37" s="269">
        <f t="shared" si="0"/>
        <v>0</v>
      </c>
      <c r="F37" s="266"/>
      <c r="G37" s="266"/>
      <c r="H37" s="91"/>
      <c r="I37" s="64"/>
      <c r="J37" s="64"/>
    </row>
    <row r="38" spans="2:10" ht="15">
      <c r="B38" s="84" t="s">
        <v>293</v>
      </c>
      <c r="C38" s="91"/>
      <c r="D38" s="91"/>
      <c r="E38" s="269">
        <f t="shared" si="0"/>
        <v>0</v>
      </c>
      <c r="F38" s="266"/>
      <c r="G38" s="266"/>
      <c r="H38" s="91"/>
      <c r="I38" s="64"/>
      <c r="J38" s="64"/>
    </row>
    <row r="39" spans="2:10" ht="15">
      <c r="B39" s="85" t="s">
        <v>294</v>
      </c>
      <c r="C39" s="91"/>
      <c r="D39" s="91"/>
      <c r="E39" s="269">
        <f t="shared" si="0"/>
        <v>0</v>
      </c>
      <c r="F39" s="266"/>
      <c r="G39" s="266"/>
      <c r="H39" s="91"/>
      <c r="I39" s="64"/>
      <c r="J39" s="64"/>
    </row>
    <row r="40" spans="2:10" ht="15">
      <c r="B40" s="85" t="s">
        <v>295</v>
      </c>
      <c r="C40" s="91"/>
      <c r="D40" s="91"/>
      <c r="E40" s="269">
        <f t="shared" si="0"/>
        <v>0</v>
      </c>
      <c r="F40" s="91"/>
      <c r="G40" s="266"/>
      <c r="H40" s="91"/>
      <c r="I40" s="64"/>
      <c r="J40" s="64"/>
    </row>
    <row r="41" spans="2:10" ht="15">
      <c r="B41" s="86" t="s">
        <v>296</v>
      </c>
      <c r="C41" s="267">
        <f>+C35+C29+C17+C16+C15+C14+C13+C12+C11+C10</f>
        <v>10146314</v>
      </c>
      <c r="D41" s="267">
        <f t="shared" ref="D41:G41" si="1">+D35+D29+D17+D16+D15+D14+D13+D12+D11+D10</f>
        <v>863237.72</v>
      </c>
      <c r="E41" s="267">
        <f t="shared" si="1"/>
        <v>11009551.720000001</v>
      </c>
      <c r="F41" s="267">
        <f t="shared" si="1"/>
        <v>4918433.4000000004</v>
      </c>
      <c r="G41" s="267">
        <f t="shared" si="1"/>
        <v>4918433.4000000004</v>
      </c>
      <c r="H41" s="267">
        <f>IF(G41-E41&lt;0,0,E41-G41)</f>
        <v>0</v>
      </c>
      <c r="I41" s="64"/>
      <c r="J41" s="65"/>
    </row>
    <row r="42" spans="2:10" ht="15">
      <c r="B42" s="86" t="s">
        <v>297</v>
      </c>
      <c r="C42" s="177"/>
      <c r="D42" s="177"/>
      <c r="E42" s="177"/>
      <c r="F42" s="177"/>
      <c r="G42" s="177"/>
      <c r="H42" s="177"/>
      <c r="I42" s="64"/>
      <c r="J42" s="64"/>
    </row>
    <row r="43" spans="2:10" ht="15.75" customHeight="1">
      <c r="B43" s="86" t="s">
        <v>298</v>
      </c>
      <c r="C43" s="92"/>
      <c r="D43" s="92"/>
      <c r="E43" s="92"/>
      <c r="F43" s="92"/>
      <c r="G43" s="92"/>
      <c r="H43" s="92"/>
      <c r="I43" s="64"/>
      <c r="J43" s="64"/>
    </row>
    <row r="44" spans="2:10" ht="15">
      <c r="B44" s="84" t="s">
        <v>299</v>
      </c>
      <c r="C44" s="91"/>
      <c r="D44" s="91"/>
      <c r="E44" s="91"/>
      <c r="F44" s="91"/>
      <c r="G44" s="91"/>
      <c r="H44" s="91"/>
      <c r="I44" s="64"/>
      <c r="J44" s="64"/>
    </row>
    <row r="45" spans="2:10" ht="15">
      <c r="B45" s="85" t="s">
        <v>300</v>
      </c>
      <c r="C45" s="91"/>
      <c r="D45" s="91"/>
      <c r="E45" s="91"/>
      <c r="F45" s="91"/>
      <c r="G45" s="91"/>
      <c r="H45" s="91"/>
      <c r="I45" s="64"/>
      <c r="J45" s="64"/>
    </row>
    <row r="46" spans="2:10" ht="15">
      <c r="B46" s="85" t="s">
        <v>301</v>
      </c>
      <c r="C46" s="91"/>
      <c r="D46" s="91"/>
      <c r="E46" s="91"/>
      <c r="F46" s="91"/>
      <c r="G46" s="91"/>
      <c r="H46" s="91"/>
      <c r="I46" s="64"/>
      <c r="J46" s="64"/>
    </row>
    <row r="47" spans="2:10" ht="15">
      <c r="B47" s="85" t="s">
        <v>302</v>
      </c>
      <c r="C47" s="91"/>
      <c r="D47" s="91"/>
      <c r="E47" s="91"/>
      <c r="F47" s="91"/>
      <c r="G47" s="91"/>
      <c r="H47" s="91"/>
      <c r="I47" s="64"/>
      <c r="J47" s="64"/>
    </row>
    <row r="48" spans="2:10" ht="45">
      <c r="B48" s="87" t="s">
        <v>303</v>
      </c>
      <c r="C48" s="91"/>
      <c r="D48" s="91"/>
      <c r="E48" s="91"/>
      <c r="F48" s="91"/>
      <c r="G48" s="91"/>
      <c r="H48" s="91"/>
      <c r="I48" s="64"/>
      <c r="J48" s="64"/>
    </row>
    <row r="49" spans="2:10" ht="15">
      <c r="B49" s="85" t="s">
        <v>304</v>
      </c>
      <c r="C49" s="91"/>
      <c r="D49" s="91"/>
      <c r="E49" s="91"/>
      <c r="F49" s="91"/>
      <c r="G49" s="91"/>
      <c r="H49" s="91"/>
      <c r="I49" s="64"/>
      <c r="J49" s="64"/>
    </row>
    <row r="50" spans="2:10" ht="15">
      <c r="B50" s="85" t="s">
        <v>305</v>
      </c>
      <c r="C50" s="91"/>
      <c r="D50" s="91"/>
      <c r="E50" s="91"/>
      <c r="F50" s="91"/>
      <c r="G50" s="91"/>
      <c r="H50" s="91"/>
      <c r="I50" s="64"/>
      <c r="J50" s="64"/>
    </row>
    <row r="51" spans="2:10" ht="15">
      <c r="B51" s="85" t="s">
        <v>306</v>
      </c>
      <c r="C51" s="91"/>
      <c r="D51" s="91"/>
      <c r="E51" s="91"/>
      <c r="F51" s="91"/>
      <c r="G51" s="91"/>
      <c r="H51" s="91"/>
      <c r="I51" s="64"/>
      <c r="J51" s="64"/>
    </row>
    <row r="52" spans="2:10" ht="15">
      <c r="B52" s="85" t="s">
        <v>307</v>
      </c>
      <c r="C52" s="91"/>
      <c r="D52" s="91"/>
      <c r="E52" s="91"/>
      <c r="F52" s="91"/>
      <c r="G52" s="91"/>
      <c r="H52" s="91"/>
      <c r="I52" s="64"/>
      <c r="J52" s="64"/>
    </row>
    <row r="53" spans="2:10" ht="15">
      <c r="B53" s="84" t="s">
        <v>308</v>
      </c>
      <c r="C53" s="91"/>
      <c r="D53" s="91"/>
      <c r="E53" s="91"/>
      <c r="F53" s="91"/>
      <c r="G53" s="91"/>
      <c r="H53" s="91"/>
      <c r="I53" s="64"/>
      <c r="J53" s="64"/>
    </row>
    <row r="54" spans="2:10" ht="15">
      <c r="B54" s="85" t="s">
        <v>309</v>
      </c>
      <c r="C54" s="91"/>
      <c r="D54" s="91"/>
      <c r="E54" s="91"/>
      <c r="F54" s="91"/>
      <c r="G54" s="91"/>
      <c r="H54" s="91"/>
      <c r="I54" s="64"/>
      <c r="J54" s="64"/>
    </row>
    <row r="55" spans="2:10" ht="15">
      <c r="B55" s="85" t="s">
        <v>310</v>
      </c>
      <c r="C55" s="91"/>
      <c r="D55" s="91"/>
      <c r="E55" s="91"/>
      <c r="F55" s="91"/>
      <c r="G55" s="91"/>
      <c r="H55" s="91"/>
      <c r="I55" s="64"/>
      <c r="J55" s="64"/>
    </row>
    <row r="56" spans="2:10" ht="15">
      <c r="B56" s="85" t="s">
        <v>311</v>
      </c>
      <c r="C56" s="91"/>
      <c r="D56" s="91"/>
      <c r="E56" s="91"/>
      <c r="F56" s="91"/>
      <c r="G56" s="91"/>
      <c r="H56" s="91"/>
      <c r="I56" s="64"/>
      <c r="J56" s="64"/>
    </row>
    <row r="57" spans="2:10" ht="15">
      <c r="B57" s="85" t="s">
        <v>312</v>
      </c>
      <c r="C57" s="91"/>
      <c r="D57" s="91"/>
      <c r="E57" s="91"/>
      <c r="F57" s="91"/>
      <c r="G57" s="91"/>
      <c r="H57" s="91"/>
      <c r="I57" s="64"/>
      <c r="J57" s="64"/>
    </row>
    <row r="58" spans="2:10" ht="15">
      <c r="B58" s="84" t="s">
        <v>313</v>
      </c>
      <c r="C58" s="91"/>
      <c r="D58" s="91"/>
      <c r="E58" s="91"/>
      <c r="F58" s="91"/>
      <c r="G58" s="91"/>
      <c r="H58" s="91"/>
      <c r="I58" s="64"/>
      <c r="J58" s="64"/>
    </row>
    <row r="59" spans="2:10" ht="15">
      <c r="B59" s="85" t="s">
        <v>314</v>
      </c>
      <c r="C59" s="91"/>
      <c r="D59" s="91"/>
      <c r="E59" s="91"/>
      <c r="F59" s="91"/>
      <c r="G59" s="91"/>
      <c r="H59" s="91"/>
      <c r="I59" s="64"/>
      <c r="J59" s="64"/>
    </row>
    <row r="60" spans="2:10" ht="15">
      <c r="B60" s="85" t="s">
        <v>315</v>
      </c>
      <c r="C60" s="91"/>
      <c r="D60" s="91"/>
      <c r="E60" s="91"/>
      <c r="F60" s="91"/>
      <c r="G60" s="91"/>
      <c r="H60" s="91"/>
      <c r="I60" s="64"/>
      <c r="J60" s="64"/>
    </row>
    <row r="61" spans="2:10" ht="15">
      <c r="B61" s="84" t="s">
        <v>316</v>
      </c>
      <c r="C61" s="268">
        <v>9424514</v>
      </c>
      <c r="D61" s="269">
        <v>0</v>
      </c>
      <c r="E61" s="269">
        <f>C61+D61</f>
        <v>9424514</v>
      </c>
      <c r="F61" s="269">
        <v>3968515</v>
      </c>
      <c r="G61" s="269">
        <v>3968515</v>
      </c>
      <c r="H61" s="316">
        <f>IF(G61-E61&lt;0,0,E61-G61)</f>
        <v>0</v>
      </c>
      <c r="I61" s="64"/>
      <c r="J61" s="64"/>
    </row>
    <row r="62" spans="2:10" ht="15">
      <c r="B62" s="84" t="s">
        <v>317</v>
      </c>
      <c r="C62" s="91">
        <v>0</v>
      </c>
      <c r="D62" s="266">
        <v>2624.64</v>
      </c>
      <c r="E62" s="266">
        <f>C62+D62</f>
        <v>2624.64</v>
      </c>
      <c r="F62" s="266">
        <v>2624.64</v>
      </c>
      <c r="G62" s="266">
        <v>2624.64</v>
      </c>
      <c r="H62" s="91"/>
      <c r="I62" s="64"/>
      <c r="J62" s="64"/>
    </row>
    <row r="63" spans="2:10" ht="15">
      <c r="B63" s="86" t="s">
        <v>318</v>
      </c>
      <c r="C63" s="267">
        <f>C61+C53+C44+C58+C62</f>
        <v>9424514</v>
      </c>
      <c r="D63" s="267">
        <f t="shared" ref="D63:G63" si="2">D61+D53+D44+D58+D62</f>
        <v>2624.64</v>
      </c>
      <c r="E63" s="267">
        <f t="shared" si="2"/>
        <v>9427138.6400000006</v>
      </c>
      <c r="F63" s="267">
        <f t="shared" si="2"/>
        <v>3971139.64</v>
      </c>
      <c r="G63" s="267">
        <f t="shared" si="2"/>
        <v>3971139.64</v>
      </c>
      <c r="H63" s="267">
        <f>IF(G63-E63&lt;0,0,E63-G63)</f>
        <v>0</v>
      </c>
      <c r="I63" s="64"/>
      <c r="J63" s="65"/>
    </row>
    <row r="64" spans="2:10" ht="15">
      <c r="B64" s="86" t="s">
        <v>319</v>
      </c>
      <c r="C64" s="92"/>
      <c r="D64" s="267">
        <f>D65</f>
        <v>66368.83</v>
      </c>
      <c r="E64" s="267">
        <f t="shared" ref="E64:G64" si="3">E65</f>
        <v>66368.83</v>
      </c>
      <c r="F64" s="92">
        <f t="shared" si="3"/>
        <v>0</v>
      </c>
      <c r="G64" s="92">
        <f t="shared" si="3"/>
        <v>0</v>
      </c>
      <c r="H64" s="92"/>
      <c r="I64" s="64"/>
      <c r="J64" s="65"/>
    </row>
    <row r="65" spans="2:10" ht="15">
      <c r="B65" s="84" t="s">
        <v>320</v>
      </c>
      <c r="C65" s="93"/>
      <c r="D65" s="517">
        <v>66368.83</v>
      </c>
      <c r="E65" s="517">
        <v>66368.83</v>
      </c>
      <c r="F65" s="93"/>
      <c r="G65" s="93"/>
      <c r="H65" s="93"/>
      <c r="I65" s="64"/>
      <c r="J65" s="328">
        <f>G41+G63</f>
        <v>8889573.040000001</v>
      </c>
    </row>
    <row r="66" spans="2:10" ht="15">
      <c r="B66" s="86" t="s">
        <v>321</v>
      </c>
      <c r="C66" s="267">
        <f>C64+C63+C41</f>
        <v>19570828</v>
      </c>
      <c r="D66" s="267">
        <f>D64+D63+D41</f>
        <v>932231.19</v>
      </c>
      <c r="E66" s="267">
        <f t="shared" ref="E66:G66" si="4">E64+E63+E41</f>
        <v>20503059.190000001</v>
      </c>
      <c r="F66" s="267">
        <f t="shared" si="4"/>
        <v>8889573.040000001</v>
      </c>
      <c r="G66" s="267">
        <f t="shared" si="4"/>
        <v>8889573.040000001</v>
      </c>
      <c r="H66" s="267">
        <f>IF(G66-E66&lt;0,0,E66-G66)</f>
        <v>0</v>
      </c>
      <c r="I66" s="64"/>
      <c r="J66" s="65"/>
    </row>
    <row r="67" spans="2:10" ht="15">
      <c r="B67" s="88" t="s">
        <v>322</v>
      </c>
      <c r="C67" s="91"/>
      <c r="D67" s="91"/>
      <c r="E67" s="91"/>
      <c r="F67" s="91"/>
      <c r="G67" s="91"/>
      <c r="H67" s="91"/>
      <c r="I67" s="64"/>
      <c r="J67" s="65"/>
    </row>
    <row r="68" spans="2:10" ht="15">
      <c r="B68" s="86" t="s">
        <v>323</v>
      </c>
      <c r="C68" s="92"/>
      <c r="D68" s="92"/>
      <c r="E68" s="267">
        <v>66368.83</v>
      </c>
      <c r="F68" s="267">
        <v>66368.83</v>
      </c>
      <c r="G68" s="92"/>
      <c r="H68" s="92"/>
      <c r="I68" s="64"/>
      <c r="J68" s="64"/>
    </row>
    <row r="69" spans="2:10" ht="15">
      <c r="B69" s="86" t="s">
        <v>324</v>
      </c>
      <c r="C69" s="92"/>
      <c r="D69" s="92"/>
      <c r="E69" s="267"/>
      <c r="F69" s="267"/>
      <c r="G69" s="92"/>
      <c r="H69" s="92"/>
      <c r="I69" s="64"/>
      <c r="J69" s="64"/>
    </row>
    <row r="70" spans="2:10" ht="15">
      <c r="B70" s="89" t="s">
        <v>325</v>
      </c>
      <c r="C70" s="94"/>
      <c r="D70" s="94"/>
      <c r="E70" s="518">
        <f>E68+E69</f>
        <v>66368.83</v>
      </c>
      <c r="F70" s="518">
        <f t="shared" ref="F70" si="5">F68+F69</f>
        <v>66368.83</v>
      </c>
      <c r="G70" s="94"/>
      <c r="H70" s="94"/>
      <c r="I70" s="64"/>
      <c r="J70" s="64"/>
    </row>
    <row r="71" spans="2:10" ht="29.25" customHeight="1">
      <c r="B71" s="436" t="s">
        <v>326</v>
      </c>
      <c r="C71" s="436"/>
      <c r="D71" s="436"/>
      <c r="E71" s="436"/>
      <c r="F71" s="436"/>
      <c r="G71" s="436"/>
      <c r="H71" s="436"/>
      <c r="I71" s="64"/>
      <c r="J71" s="64"/>
    </row>
    <row r="72" spans="2:10" ht="15">
      <c r="B72" s="437" t="s">
        <v>518</v>
      </c>
      <c r="C72" s="436"/>
      <c r="D72" s="436"/>
      <c r="E72" s="436"/>
      <c r="F72" s="436"/>
      <c r="G72" s="436"/>
      <c r="H72" s="436"/>
    </row>
    <row r="73" spans="2:10" ht="27.75" customHeight="1">
      <c r="B73" s="435" t="s">
        <v>520</v>
      </c>
      <c r="C73" s="436"/>
      <c r="D73" s="436"/>
      <c r="E73" s="436"/>
      <c r="F73" s="436"/>
      <c r="G73" s="436"/>
      <c r="H73" s="436"/>
    </row>
    <row r="74" spans="2:10">
      <c r="F74" s="317">
        <v>10479987.35</v>
      </c>
    </row>
    <row r="75" spans="2:10">
      <c r="C75" s="317">
        <v>19407224</v>
      </c>
      <c r="D75" s="317">
        <v>127161.1</v>
      </c>
      <c r="E75" s="317">
        <v>19534385.100000001</v>
      </c>
      <c r="F75" s="317">
        <v>12</v>
      </c>
      <c r="G75" s="317">
        <v>8651845.2100000009</v>
      </c>
      <c r="H75" s="329">
        <f>F75-G75</f>
        <v>-8651833.2100000009</v>
      </c>
    </row>
    <row r="76" spans="2:10">
      <c r="C76" s="317"/>
      <c r="D76" s="317"/>
      <c r="E76" s="317"/>
      <c r="F76" s="318">
        <f>F74-F66</f>
        <v>1590414.3099999987</v>
      </c>
      <c r="G76" s="317"/>
      <c r="H76" s="329"/>
    </row>
    <row r="77" spans="2:10">
      <c r="C77" s="318">
        <f>C66-C75</f>
        <v>163604</v>
      </c>
      <c r="D77" s="318">
        <f t="shared" ref="D77:G77" si="6">D66-D75</f>
        <v>805070.09</v>
      </c>
      <c r="E77" s="318">
        <f t="shared" si="6"/>
        <v>968674.08999999985</v>
      </c>
      <c r="F77" s="318">
        <f t="shared" si="6"/>
        <v>8889561.040000001</v>
      </c>
      <c r="G77" s="318">
        <f t="shared" si="6"/>
        <v>237727.83000000007</v>
      </c>
      <c r="H77" s="329"/>
    </row>
    <row r="78" spans="2:10">
      <c r="C78" s="317"/>
      <c r="D78" s="317"/>
      <c r="E78" s="317"/>
      <c r="F78" s="317"/>
      <c r="G78" s="317"/>
      <c r="H78" s="329"/>
    </row>
  </sheetData>
  <mergeCells count="11">
    <mergeCell ref="B73:H73"/>
    <mergeCell ref="B72:H72"/>
    <mergeCell ref="B71:H71"/>
    <mergeCell ref="B1:H1"/>
    <mergeCell ref="B7:B8"/>
    <mergeCell ref="H7:H8"/>
    <mergeCell ref="C7:G7"/>
    <mergeCell ref="B5:H5"/>
    <mergeCell ref="B4:H4"/>
    <mergeCell ref="B3:H3"/>
    <mergeCell ref="B2:H2"/>
  </mergeCells>
  <printOptions horizontalCentered="1"/>
  <pageMargins left="0.11811023622047245" right="0.11811023622047245" top="0.15748031496062992" bottom="0.35433070866141736" header="0.31496062992125984" footer="0.31496062992125984"/>
  <pageSetup scale="60" fitToHeight="2" orientation="portrait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63"/>
  <sheetViews>
    <sheetView topLeftCell="A136" zoomScale="90" zoomScaleNormal="90" workbookViewId="0">
      <selection activeCell="I156" sqref="I156"/>
    </sheetView>
  </sheetViews>
  <sheetFormatPr baseColWidth="10" defaultRowHeight="12.75"/>
  <cols>
    <col min="1" max="1" width="11.140625" customWidth="1"/>
    <col min="2" max="2" width="6.7109375" customWidth="1"/>
    <col min="3" max="3" width="47.140625" customWidth="1"/>
    <col min="4" max="4" width="18" customWidth="1"/>
    <col min="5" max="9" width="17.7109375" customWidth="1"/>
    <col min="11" max="11" width="11.42578125" style="367"/>
    <col min="12" max="13" width="12.42578125" style="367" bestFit="1" customWidth="1"/>
    <col min="14" max="15" width="11.42578125" style="367"/>
  </cols>
  <sheetData>
    <row r="1" spans="1:13" ht="9" customHeight="1">
      <c r="A1" s="45"/>
      <c r="B1" s="45"/>
      <c r="C1" s="45"/>
      <c r="D1" s="45"/>
      <c r="E1" s="45"/>
      <c r="F1" s="45"/>
      <c r="G1" s="45"/>
      <c r="H1" s="45"/>
      <c r="I1" s="45"/>
    </row>
    <row r="2" spans="1:13" ht="15">
      <c r="A2" s="45"/>
      <c r="B2" s="452" t="s">
        <v>524</v>
      </c>
      <c r="C2" s="453"/>
      <c r="D2" s="453"/>
      <c r="E2" s="453"/>
      <c r="F2" s="453"/>
      <c r="G2" s="453"/>
      <c r="H2" s="453"/>
      <c r="I2" s="454"/>
    </row>
    <row r="3" spans="1:13" ht="15">
      <c r="A3" s="45"/>
      <c r="B3" s="455" t="s">
        <v>365</v>
      </c>
      <c r="C3" s="456"/>
      <c r="D3" s="456"/>
      <c r="E3" s="456"/>
      <c r="F3" s="456"/>
      <c r="G3" s="456"/>
      <c r="H3" s="456"/>
      <c r="I3" s="457"/>
    </row>
    <row r="4" spans="1:13" ht="15">
      <c r="A4" s="45"/>
      <c r="B4" s="458" t="s">
        <v>366</v>
      </c>
      <c r="C4" s="459"/>
      <c r="D4" s="459"/>
      <c r="E4" s="459"/>
      <c r="F4" s="459"/>
      <c r="G4" s="459"/>
      <c r="H4" s="459"/>
      <c r="I4" s="460"/>
    </row>
    <row r="5" spans="1:13" ht="15">
      <c r="A5" s="45"/>
      <c r="B5" s="461" t="s">
        <v>543</v>
      </c>
      <c r="C5" s="462"/>
      <c r="D5" s="462"/>
      <c r="E5" s="462"/>
      <c r="F5" s="462"/>
      <c r="G5" s="462"/>
      <c r="H5" s="462"/>
      <c r="I5" s="463"/>
    </row>
    <row r="6" spans="1:13" s="131" customFormat="1" ht="7.5" customHeight="1">
      <c r="A6" s="149"/>
      <c r="B6" s="150"/>
      <c r="C6" s="150"/>
      <c r="D6" s="150"/>
      <c r="E6" s="150"/>
      <c r="F6" s="150"/>
      <c r="G6" s="150"/>
      <c r="H6" s="150"/>
      <c r="I6" s="150"/>
    </row>
    <row r="7" spans="1:13" ht="15">
      <c r="A7" s="45"/>
      <c r="B7" s="464" t="s">
        <v>128</v>
      </c>
      <c r="C7" s="465"/>
      <c r="D7" s="470"/>
      <c r="E7" s="470"/>
      <c r="F7" s="470"/>
      <c r="G7" s="470"/>
      <c r="H7" s="471"/>
      <c r="I7" s="472" t="s">
        <v>149</v>
      </c>
    </row>
    <row r="8" spans="1:13" ht="30">
      <c r="A8" s="45"/>
      <c r="B8" s="466"/>
      <c r="C8" s="467"/>
      <c r="D8" s="180" t="s">
        <v>150</v>
      </c>
      <c r="E8" s="181" t="s">
        <v>151</v>
      </c>
      <c r="F8" s="180" t="s">
        <v>152</v>
      </c>
      <c r="G8" s="180" t="s">
        <v>153</v>
      </c>
      <c r="H8" s="180" t="s">
        <v>154</v>
      </c>
      <c r="I8" s="473"/>
    </row>
    <row r="9" spans="1:13" ht="15">
      <c r="A9" s="45"/>
      <c r="B9" s="468"/>
      <c r="C9" s="469"/>
      <c r="D9" s="180">
        <v>1</v>
      </c>
      <c r="E9" s="181">
        <v>2</v>
      </c>
      <c r="F9" s="180" t="s">
        <v>155</v>
      </c>
      <c r="G9" s="180">
        <v>4</v>
      </c>
      <c r="H9" s="180">
        <v>5</v>
      </c>
      <c r="I9" s="182" t="s">
        <v>156</v>
      </c>
    </row>
    <row r="10" spans="1:13" ht="15">
      <c r="A10" s="46"/>
      <c r="B10" s="47" t="s">
        <v>222</v>
      </c>
      <c r="C10" s="48"/>
      <c r="D10" s="49">
        <f>+D11+D19+D29+D39+D49+D59+D63+D71+D75</f>
        <v>10146314</v>
      </c>
      <c r="E10" s="49">
        <f t="shared" ref="E10:I10" si="0">+E11+E19+E29+E39+E49+E59+E63+E71+E75</f>
        <v>863237.72</v>
      </c>
      <c r="F10" s="49">
        <f t="shared" si="0"/>
        <v>11009551.719999999</v>
      </c>
      <c r="G10" s="49">
        <f t="shared" si="0"/>
        <v>3386835.23</v>
      </c>
      <c r="H10" s="49">
        <f t="shared" si="0"/>
        <v>3386834.63</v>
      </c>
      <c r="I10" s="49">
        <f t="shared" si="0"/>
        <v>7622716.4900000002</v>
      </c>
      <c r="K10" s="368"/>
      <c r="L10" s="369"/>
      <c r="M10" s="369"/>
    </row>
    <row r="11" spans="1:13" ht="15">
      <c r="A11" s="50"/>
      <c r="B11" s="51" t="s">
        <v>221</v>
      </c>
      <c r="C11" s="52"/>
      <c r="D11" s="53">
        <f>SUM(D12:D18)</f>
        <v>3021101</v>
      </c>
      <c r="E11" s="53">
        <f t="shared" ref="E11:I11" si="1">SUM(E12:E18)</f>
        <v>862500</v>
      </c>
      <c r="F11" s="53">
        <f t="shared" si="1"/>
        <v>3883601</v>
      </c>
      <c r="G11" s="53">
        <f t="shared" si="1"/>
        <v>2615584.94</v>
      </c>
      <c r="H11" s="53">
        <f t="shared" si="1"/>
        <v>2615584.94</v>
      </c>
      <c r="I11" s="53">
        <f t="shared" si="1"/>
        <v>1268016.0599999998</v>
      </c>
    </row>
    <row r="12" spans="1:13" ht="15">
      <c r="A12" s="45"/>
      <c r="B12" s="62" t="s">
        <v>6</v>
      </c>
      <c r="C12" s="54" t="s">
        <v>157</v>
      </c>
      <c r="D12" s="78">
        <v>2778114</v>
      </c>
      <c r="E12" s="78">
        <v>862500</v>
      </c>
      <c r="F12" s="78">
        <f>D12+E12</f>
        <v>3640614</v>
      </c>
      <c r="G12" s="78">
        <v>2398003.12</v>
      </c>
      <c r="H12" s="78">
        <v>2398003.12</v>
      </c>
      <c r="I12" s="283">
        <f>F12-G12</f>
        <v>1242610.8799999999</v>
      </c>
    </row>
    <row r="13" spans="1:13" ht="15">
      <c r="A13" s="45"/>
      <c r="B13" s="62" t="s">
        <v>7</v>
      </c>
      <c r="C13" s="54" t="s">
        <v>158</v>
      </c>
      <c r="D13" s="78"/>
      <c r="E13" s="78"/>
      <c r="F13" s="78">
        <f t="shared" ref="F13:F18" si="2">D13+E13</f>
        <v>0</v>
      </c>
      <c r="G13" s="78"/>
      <c r="H13" s="78"/>
      <c r="I13" s="283">
        <f t="shared" ref="I13:I18" si="3">F13-G13</f>
        <v>0</v>
      </c>
    </row>
    <row r="14" spans="1:13" ht="15">
      <c r="A14" s="45"/>
      <c r="B14" s="62" t="s">
        <v>8</v>
      </c>
      <c r="C14" s="54" t="s">
        <v>159</v>
      </c>
      <c r="D14" s="78"/>
      <c r="E14" s="78"/>
      <c r="F14" s="78"/>
      <c r="G14" s="78"/>
      <c r="H14" s="78"/>
      <c r="I14" s="283">
        <f t="shared" si="3"/>
        <v>0</v>
      </c>
      <c r="K14" s="368"/>
    </row>
    <row r="15" spans="1:13" ht="15">
      <c r="A15" s="45"/>
      <c r="B15" s="62" t="s">
        <v>9</v>
      </c>
      <c r="C15" s="54" t="s">
        <v>160</v>
      </c>
      <c r="D15" s="78"/>
      <c r="E15" s="78"/>
      <c r="F15" s="78"/>
      <c r="G15" s="325"/>
      <c r="H15" s="325"/>
      <c r="I15" s="283">
        <f t="shared" si="3"/>
        <v>0</v>
      </c>
    </row>
    <row r="16" spans="1:13" ht="15">
      <c r="A16" s="45"/>
      <c r="B16" s="62" t="s">
        <v>10</v>
      </c>
      <c r="C16" s="54" t="s">
        <v>161</v>
      </c>
      <c r="D16" s="78">
        <v>242987</v>
      </c>
      <c r="E16" s="78">
        <v>0</v>
      </c>
      <c r="F16" s="78">
        <v>242987</v>
      </c>
      <c r="G16" s="78">
        <v>217581.82</v>
      </c>
      <c r="H16" s="78">
        <v>217581.82</v>
      </c>
      <c r="I16" s="283">
        <f t="shared" si="3"/>
        <v>25405.179999999993</v>
      </c>
    </row>
    <row r="17" spans="1:11" ht="15">
      <c r="A17" s="45"/>
      <c r="B17" s="62" t="s">
        <v>11</v>
      </c>
      <c r="C17" s="54" t="s">
        <v>162</v>
      </c>
      <c r="D17" s="78"/>
      <c r="E17" s="78"/>
      <c r="F17" s="78">
        <f>D17+E17</f>
        <v>0</v>
      </c>
      <c r="G17" s="78"/>
      <c r="H17" s="78"/>
      <c r="I17" s="283">
        <f t="shared" si="3"/>
        <v>0</v>
      </c>
    </row>
    <row r="18" spans="1:11" ht="15">
      <c r="A18" s="45"/>
      <c r="B18" s="62" t="s">
        <v>12</v>
      </c>
      <c r="C18" s="54" t="s">
        <v>163</v>
      </c>
      <c r="D18" s="78">
        <v>0</v>
      </c>
      <c r="E18" s="78"/>
      <c r="F18" s="78">
        <f t="shared" si="2"/>
        <v>0</v>
      </c>
      <c r="G18" s="78"/>
      <c r="H18" s="78"/>
      <c r="I18" s="283">
        <f t="shared" si="3"/>
        <v>0</v>
      </c>
    </row>
    <row r="19" spans="1:11" ht="15">
      <c r="A19" s="50"/>
      <c r="B19" s="55" t="s">
        <v>229</v>
      </c>
      <c r="C19" s="56"/>
      <c r="D19" s="162">
        <f>SUM(D20:D28)</f>
        <v>240000</v>
      </c>
      <c r="E19" s="162">
        <f t="shared" ref="E19:I19" si="4">SUM(E20:E28)</f>
        <v>67302.169999999984</v>
      </c>
      <c r="F19" s="162">
        <f t="shared" si="4"/>
        <v>307302.17</v>
      </c>
      <c r="G19" s="162">
        <f t="shared" si="4"/>
        <v>226588.57999999996</v>
      </c>
      <c r="H19" s="162">
        <f t="shared" si="4"/>
        <v>226588.57999999996</v>
      </c>
      <c r="I19" s="162">
        <f t="shared" si="4"/>
        <v>80713.59</v>
      </c>
    </row>
    <row r="20" spans="1:11" ht="15">
      <c r="A20" s="45"/>
      <c r="B20" s="62" t="s">
        <v>13</v>
      </c>
      <c r="C20" s="54" t="s">
        <v>164</v>
      </c>
      <c r="D20" s="78">
        <v>49320</v>
      </c>
      <c r="E20" s="78">
        <v>33846.080000000002</v>
      </c>
      <c r="F20" s="78">
        <v>83166.080000000002</v>
      </c>
      <c r="G20" s="78">
        <v>75681.759999999995</v>
      </c>
      <c r="H20" s="78">
        <v>75681.759999999995</v>
      </c>
      <c r="I20" s="283">
        <f>F20-G20</f>
        <v>7484.320000000007</v>
      </c>
      <c r="K20" s="369"/>
    </row>
    <row r="21" spans="1:11" ht="15">
      <c r="A21" s="45"/>
      <c r="B21" s="62" t="s">
        <v>14</v>
      </c>
      <c r="C21" s="54" t="s">
        <v>165</v>
      </c>
      <c r="D21" s="78">
        <v>52080</v>
      </c>
      <c r="E21" s="78">
        <v>-10799.04</v>
      </c>
      <c r="F21" s="78">
        <v>41280.959999999999</v>
      </c>
      <c r="G21" s="78">
        <v>8257.14</v>
      </c>
      <c r="H21" s="78">
        <v>8257.14</v>
      </c>
      <c r="I21" s="283">
        <f t="shared" ref="I21:I28" si="5">F21-G21</f>
        <v>33023.82</v>
      </c>
    </row>
    <row r="22" spans="1:11" ht="15">
      <c r="A22" s="45"/>
      <c r="B22" s="62" t="s">
        <v>15</v>
      </c>
      <c r="C22" s="54" t="s">
        <v>166</v>
      </c>
      <c r="D22" s="78">
        <v>0</v>
      </c>
      <c r="E22" s="78">
        <v>0</v>
      </c>
      <c r="F22" s="78">
        <f t="shared" ref="F22:F28" si="6">D22+E22</f>
        <v>0</v>
      </c>
      <c r="G22" s="78"/>
      <c r="H22" s="78"/>
      <c r="I22" s="283">
        <f t="shared" si="5"/>
        <v>0</v>
      </c>
    </row>
    <row r="23" spans="1:11" ht="15">
      <c r="A23" s="45"/>
      <c r="B23" s="62" t="s">
        <v>16</v>
      </c>
      <c r="C23" s="54" t="s">
        <v>167</v>
      </c>
      <c r="D23" s="78">
        <v>6000</v>
      </c>
      <c r="E23" s="78">
        <v>38364.81</v>
      </c>
      <c r="F23" s="78">
        <f t="shared" si="6"/>
        <v>44364.81</v>
      </c>
      <c r="G23" s="78">
        <v>44364.81</v>
      </c>
      <c r="H23" s="78">
        <v>44364.81</v>
      </c>
      <c r="I23" s="283">
        <f t="shared" si="5"/>
        <v>0</v>
      </c>
    </row>
    <row r="24" spans="1:11" ht="15">
      <c r="A24" s="45"/>
      <c r="B24" s="62" t="s">
        <v>17</v>
      </c>
      <c r="C24" s="54" t="s">
        <v>168</v>
      </c>
      <c r="D24" s="78">
        <v>4800</v>
      </c>
      <c r="E24" s="78">
        <v>5967.82</v>
      </c>
      <c r="F24" s="78">
        <f>D24+E24</f>
        <v>10767.82</v>
      </c>
      <c r="G24" s="78">
        <v>10670.39</v>
      </c>
      <c r="H24" s="78">
        <v>10670.39</v>
      </c>
      <c r="I24" s="283">
        <f t="shared" si="5"/>
        <v>97.430000000000291</v>
      </c>
    </row>
    <row r="25" spans="1:11" ht="15">
      <c r="A25" s="45"/>
      <c r="B25" s="62" t="s">
        <v>18</v>
      </c>
      <c r="C25" s="54" t="s">
        <v>169</v>
      </c>
      <c r="D25" s="78">
        <v>77600</v>
      </c>
      <c r="E25" s="78">
        <v>4642.07</v>
      </c>
      <c r="F25" s="78">
        <f t="shared" si="6"/>
        <v>82242.070000000007</v>
      </c>
      <c r="G25" s="78">
        <v>46729.48</v>
      </c>
      <c r="H25" s="78">
        <v>46729.48</v>
      </c>
      <c r="I25" s="283">
        <f t="shared" si="5"/>
        <v>35512.590000000004</v>
      </c>
    </row>
    <row r="26" spans="1:11" ht="15">
      <c r="A26" s="45"/>
      <c r="B26" s="62" t="s">
        <v>61</v>
      </c>
      <c r="C26" s="54" t="s">
        <v>170</v>
      </c>
      <c r="D26" s="78">
        <v>8000</v>
      </c>
      <c r="E26" s="78">
        <v>-1304.75</v>
      </c>
      <c r="F26" s="78">
        <f t="shared" si="6"/>
        <v>6695.25</v>
      </c>
      <c r="G26" s="78">
        <v>4694.8</v>
      </c>
      <c r="H26" s="78">
        <v>4694.8</v>
      </c>
      <c r="I26" s="283">
        <f t="shared" si="5"/>
        <v>2000.4499999999998</v>
      </c>
    </row>
    <row r="27" spans="1:11" ht="15">
      <c r="A27" s="45"/>
      <c r="B27" s="62" t="s">
        <v>223</v>
      </c>
      <c r="C27" s="54" t="s">
        <v>171</v>
      </c>
      <c r="D27" s="78"/>
      <c r="E27" s="78"/>
      <c r="F27" s="78">
        <f t="shared" si="6"/>
        <v>0</v>
      </c>
      <c r="G27" s="78"/>
      <c r="H27" s="78"/>
      <c r="I27" s="283">
        <f t="shared" si="5"/>
        <v>0</v>
      </c>
    </row>
    <row r="28" spans="1:11" ht="15">
      <c r="A28" s="45"/>
      <c r="B28" s="62" t="s">
        <v>224</v>
      </c>
      <c r="C28" s="54" t="s">
        <v>172</v>
      </c>
      <c r="D28" s="78">
        <v>42200</v>
      </c>
      <c r="E28" s="78">
        <v>-3414.82</v>
      </c>
      <c r="F28" s="78">
        <f t="shared" si="6"/>
        <v>38785.18</v>
      </c>
      <c r="G28" s="78">
        <v>36190.199999999997</v>
      </c>
      <c r="H28" s="78">
        <v>36190.199999999997</v>
      </c>
      <c r="I28" s="283">
        <f t="shared" si="5"/>
        <v>2594.9800000000032</v>
      </c>
    </row>
    <row r="29" spans="1:11" ht="15">
      <c r="A29" s="50"/>
      <c r="B29" s="55" t="s">
        <v>230</v>
      </c>
      <c r="C29" s="56"/>
      <c r="D29" s="162">
        <f>SUM(D30:D38)</f>
        <v>6835213</v>
      </c>
      <c r="E29" s="162">
        <f t="shared" ref="E29:I29" si="7">SUM(E30:E38)</f>
        <v>-66564.450000000012</v>
      </c>
      <c r="F29" s="162">
        <f t="shared" si="7"/>
        <v>6768648.5499999998</v>
      </c>
      <c r="G29" s="162">
        <f t="shared" si="7"/>
        <v>510067.71</v>
      </c>
      <c r="H29" s="162">
        <f t="shared" si="7"/>
        <v>510067.11</v>
      </c>
      <c r="I29" s="162">
        <f t="shared" si="7"/>
        <v>6258580.8399999999</v>
      </c>
    </row>
    <row r="30" spans="1:11" ht="15">
      <c r="A30" s="45"/>
      <c r="B30" s="62" t="s">
        <v>21</v>
      </c>
      <c r="C30" s="54" t="s">
        <v>173</v>
      </c>
      <c r="D30" s="78">
        <v>364363</v>
      </c>
      <c r="E30" s="78">
        <v>17843.77</v>
      </c>
      <c r="F30" s="78">
        <f>D30+E30</f>
        <v>382206.77</v>
      </c>
      <c r="G30" s="78">
        <v>158489.57</v>
      </c>
      <c r="H30" s="78">
        <v>158488.97</v>
      </c>
      <c r="I30" s="283">
        <f>F30-G30</f>
        <v>223717.2</v>
      </c>
      <c r="K30" s="368"/>
    </row>
    <row r="31" spans="1:11" ht="15">
      <c r="A31" s="45"/>
      <c r="B31" s="62" t="s">
        <v>22</v>
      </c>
      <c r="C31" s="54" t="s">
        <v>174</v>
      </c>
      <c r="D31" s="78">
        <v>5407550</v>
      </c>
      <c r="E31" s="78">
        <v>-4369.6000000000004</v>
      </c>
      <c r="F31" s="78">
        <f>D31+E31</f>
        <v>5403180.4000000004</v>
      </c>
      <c r="G31" s="78">
        <v>2400</v>
      </c>
      <c r="H31" s="78">
        <v>2400</v>
      </c>
      <c r="I31" s="283">
        <f t="shared" ref="I31:I38" si="8">F31-G31</f>
        <v>5400780.4000000004</v>
      </c>
    </row>
    <row r="32" spans="1:11" ht="15">
      <c r="A32" s="45"/>
      <c r="B32" s="62" t="s">
        <v>23</v>
      </c>
      <c r="C32" s="54" t="s">
        <v>175</v>
      </c>
      <c r="D32" s="78">
        <v>371000</v>
      </c>
      <c r="E32" s="78">
        <v>-13263.2</v>
      </c>
      <c r="F32" s="78">
        <f t="shared" ref="F32:F38" si="9">D32+E32</f>
        <v>357736.8</v>
      </c>
      <c r="G32" s="78">
        <v>142459.88</v>
      </c>
      <c r="H32" s="78">
        <v>142459.88</v>
      </c>
      <c r="I32" s="283">
        <f t="shared" si="8"/>
        <v>215276.91999999998</v>
      </c>
      <c r="K32" s="370"/>
    </row>
    <row r="33" spans="1:9" ht="15">
      <c r="A33" s="45"/>
      <c r="B33" s="62" t="s">
        <v>24</v>
      </c>
      <c r="C33" s="54" t="s">
        <v>176</v>
      </c>
      <c r="D33" s="78">
        <v>59800</v>
      </c>
      <c r="E33" s="78">
        <v>-19712.89</v>
      </c>
      <c r="F33" s="78">
        <f t="shared" si="9"/>
        <v>40087.11</v>
      </c>
      <c r="G33" s="78">
        <v>18848.34</v>
      </c>
      <c r="H33" s="78">
        <v>18848.34</v>
      </c>
      <c r="I33" s="283">
        <f t="shared" si="8"/>
        <v>21238.77</v>
      </c>
    </row>
    <row r="34" spans="1:9" ht="15">
      <c r="A34" s="45"/>
      <c r="B34" s="62" t="s">
        <v>25</v>
      </c>
      <c r="C34" s="54" t="s">
        <v>177</v>
      </c>
      <c r="D34" s="78">
        <v>445900</v>
      </c>
      <c r="E34" s="78">
        <v>-55308.43</v>
      </c>
      <c r="F34" s="78">
        <f t="shared" si="9"/>
        <v>390591.57</v>
      </c>
      <c r="G34" s="78">
        <v>99669.08</v>
      </c>
      <c r="H34" s="78">
        <v>99669.08</v>
      </c>
      <c r="I34" s="283">
        <f t="shared" si="8"/>
        <v>290922.49</v>
      </c>
    </row>
    <row r="35" spans="1:9" ht="15">
      <c r="A35" s="45"/>
      <c r="B35" s="62" t="s">
        <v>225</v>
      </c>
      <c r="C35" s="54" t="s">
        <v>178</v>
      </c>
      <c r="D35" s="78">
        <v>10000</v>
      </c>
      <c r="E35" s="78">
        <v>33186.800000000003</v>
      </c>
      <c r="F35" s="78">
        <f t="shared" si="9"/>
        <v>43186.8</v>
      </c>
      <c r="G35" s="78">
        <v>43186.8</v>
      </c>
      <c r="H35" s="78">
        <v>43186.8</v>
      </c>
      <c r="I35" s="283">
        <f t="shared" si="8"/>
        <v>0</v>
      </c>
    </row>
    <row r="36" spans="1:9" ht="15">
      <c r="A36" s="45"/>
      <c r="B36" s="62" t="s">
        <v>226</v>
      </c>
      <c r="C36" s="54" t="s">
        <v>179</v>
      </c>
      <c r="D36" s="78">
        <v>159200</v>
      </c>
      <c r="E36" s="78">
        <v>-62464.94</v>
      </c>
      <c r="F36" s="78">
        <f t="shared" si="9"/>
        <v>96735.06</v>
      </c>
      <c r="G36" s="78">
        <v>5090</v>
      </c>
      <c r="H36" s="78">
        <v>5090</v>
      </c>
      <c r="I36" s="283">
        <f t="shared" si="8"/>
        <v>91645.06</v>
      </c>
    </row>
    <row r="37" spans="1:9" ht="15">
      <c r="A37" s="45"/>
      <c r="B37" s="62" t="s">
        <v>227</v>
      </c>
      <c r="C37" s="54" t="s">
        <v>180</v>
      </c>
      <c r="D37" s="78">
        <v>15000</v>
      </c>
      <c r="E37" s="78">
        <v>26680</v>
      </c>
      <c r="F37" s="78">
        <f t="shared" si="9"/>
        <v>41680</v>
      </c>
      <c r="G37" s="78">
        <v>26680</v>
      </c>
      <c r="H37" s="78">
        <v>26680</v>
      </c>
      <c r="I37" s="283">
        <f t="shared" si="8"/>
        <v>15000</v>
      </c>
    </row>
    <row r="38" spans="1:9" ht="15">
      <c r="A38" s="45"/>
      <c r="B38" s="62" t="s">
        <v>228</v>
      </c>
      <c r="C38" s="54" t="s">
        <v>181</v>
      </c>
      <c r="D38" s="78">
        <v>2400</v>
      </c>
      <c r="E38" s="78">
        <v>10844.04</v>
      </c>
      <c r="F38" s="78">
        <f t="shared" si="9"/>
        <v>13244.04</v>
      </c>
      <c r="G38" s="78">
        <v>13244.04</v>
      </c>
      <c r="H38" s="78">
        <v>13244.04</v>
      </c>
      <c r="I38" s="283">
        <f t="shared" si="8"/>
        <v>0</v>
      </c>
    </row>
    <row r="39" spans="1:9" ht="15">
      <c r="A39" s="50"/>
      <c r="B39" s="55" t="s">
        <v>231</v>
      </c>
      <c r="C39" s="56"/>
      <c r="D39" s="162">
        <f>SUM(D40:D48)</f>
        <v>0</v>
      </c>
      <c r="E39" s="162">
        <f t="shared" ref="E39:I39" si="10">SUM(E40:E48)</f>
        <v>0</v>
      </c>
      <c r="F39" s="162">
        <f t="shared" si="10"/>
        <v>0</v>
      </c>
      <c r="G39" s="162">
        <f t="shared" si="10"/>
        <v>0</v>
      </c>
      <c r="H39" s="162">
        <f t="shared" si="10"/>
        <v>0</v>
      </c>
      <c r="I39" s="162">
        <f t="shared" si="10"/>
        <v>0</v>
      </c>
    </row>
    <row r="40" spans="1:9" ht="15">
      <c r="A40" s="45"/>
      <c r="B40" s="62" t="s">
        <v>26</v>
      </c>
      <c r="C40" s="54" t="s">
        <v>182</v>
      </c>
      <c r="D40" s="78"/>
      <c r="E40" s="78"/>
      <c r="F40" s="78"/>
      <c r="G40" s="78"/>
      <c r="H40" s="78"/>
      <c r="I40" s="78"/>
    </row>
    <row r="41" spans="1:9" ht="15">
      <c r="A41" s="45"/>
      <c r="B41" s="62" t="s">
        <v>27</v>
      </c>
      <c r="C41" s="54" t="s">
        <v>183</v>
      </c>
      <c r="D41" s="78"/>
      <c r="E41" s="78"/>
      <c r="F41" s="78"/>
      <c r="G41" s="78"/>
      <c r="H41" s="78"/>
      <c r="I41" s="78"/>
    </row>
    <row r="42" spans="1:9" ht="15">
      <c r="A42" s="45"/>
      <c r="B42" s="62" t="s">
        <v>28</v>
      </c>
      <c r="C42" s="54" t="s">
        <v>184</v>
      </c>
      <c r="D42" s="78"/>
      <c r="E42" s="78"/>
      <c r="F42" s="78"/>
      <c r="G42" s="78"/>
      <c r="H42" s="78"/>
      <c r="I42" s="78"/>
    </row>
    <row r="43" spans="1:9" ht="15">
      <c r="A43" s="45"/>
      <c r="B43" s="62" t="s">
        <v>29</v>
      </c>
      <c r="C43" s="54" t="s">
        <v>185</v>
      </c>
      <c r="D43" s="78"/>
      <c r="E43" s="78"/>
      <c r="F43" s="78"/>
      <c r="G43" s="78"/>
      <c r="H43" s="78"/>
      <c r="I43" s="78"/>
    </row>
    <row r="44" spans="1:9" ht="15">
      <c r="A44" s="45"/>
      <c r="B44" s="62" t="s">
        <v>30</v>
      </c>
      <c r="C44" s="54" t="s">
        <v>186</v>
      </c>
      <c r="D44" s="78"/>
      <c r="E44" s="78"/>
      <c r="F44" s="78"/>
      <c r="G44" s="78"/>
      <c r="H44" s="78"/>
      <c r="I44" s="78"/>
    </row>
    <row r="45" spans="1:9" ht="15">
      <c r="A45" s="45"/>
      <c r="B45" s="62" t="s">
        <v>232</v>
      </c>
      <c r="C45" s="54" t="s">
        <v>187</v>
      </c>
      <c r="D45" s="78"/>
      <c r="E45" s="78"/>
      <c r="F45" s="78"/>
      <c r="G45" s="78"/>
      <c r="H45" s="78"/>
      <c r="I45" s="78"/>
    </row>
    <row r="46" spans="1:9" ht="15">
      <c r="A46" s="45"/>
      <c r="B46" s="62" t="s">
        <v>233</v>
      </c>
      <c r="C46" s="54" t="s">
        <v>188</v>
      </c>
      <c r="D46" s="78"/>
      <c r="E46" s="78"/>
      <c r="F46" s="78"/>
      <c r="G46" s="78"/>
      <c r="H46" s="78"/>
      <c r="I46" s="78"/>
    </row>
    <row r="47" spans="1:9" ht="15">
      <c r="A47" s="45"/>
      <c r="B47" s="62" t="s">
        <v>234</v>
      </c>
      <c r="C47" s="54" t="s">
        <v>189</v>
      </c>
      <c r="D47" s="78"/>
      <c r="E47" s="78"/>
      <c r="F47" s="78"/>
      <c r="G47" s="78"/>
      <c r="H47" s="78"/>
      <c r="I47" s="78"/>
    </row>
    <row r="48" spans="1:9" ht="15">
      <c r="A48" s="45"/>
      <c r="B48" s="62" t="s">
        <v>235</v>
      </c>
      <c r="C48" s="54" t="s">
        <v>190</v>
      </c>
      <c r="D48" s="78"/>
      <c r="E48" s="78"/>
      <c r="F48" s="78"/>
      <c r="G48" s="78"/>
      <c r="H48" s="78"/>
      <c r="I48" s="78"/>
    </row>
    <row r="49" spans="1:9" ht="15">
      <c r="A49" s="50"/>
      <c r="B49" s="55" t="s">
        <v>236</v>
      </c>
      <c r="C49" s="56"/>
      <c r="D49" s="162">
        <f>SUM(D50:D58)</f>
        <v>50000</v>
      </c>
      <c r="E49" s="162">
        <f t="shared" ref="E49:I49" si="11">SUM(E50:E58)</f>
        <v>0</v>
      </c>
      <c r="F49" s="162">
        <f t="shared" si="11"/>
        <v>50000</v>
      </c>
      <c r="G49" s="162">
        <f t="shared" si="11"/>
        <v>34594</v>
      </c>
      <c r="H49" s="162">
        <f t="shared" si="11"/>
        <v>34594</v>
      </c>
      <c r="I49" s="162">
        <f t="shared" si="11"/>
        <v>15406</v>
      </c>
    </row>
    <row r="50" spans="1:9" ht="15">
      <c r="A50" s="45"/>
      <c r="B50" s="62" t="s">
        <v>84</v>
      </c>
      <c r="C50" s="54" t="s">
        <v>191</v>
      </c>
      <c r="D50" s="78">
        <v>50000</v>
      </c>
      <c r="E50" s="78">
        <v>-9164</v>
      </c>
      <c r="F50" s="78">
        <f>D50+E50</f>
        <v>40836</v>
      </c>
      <c r="G50" s="78">
        <v>25430</v>
      </c>
      <c r="H50" s="78">
        <v>25430</v>
      </c>
      <c r="I50" s="283">
        <f>F50-G50</f>
        <v>15406</v>
      </c>
    </row>
    <row r="51" spans="1:9" ht="15">
      <c r="A51" s="45"/>
      <c r="B51" s="62" t="s">
        <v>85</v>
      </c>
      <c r="C51" s="54" t="s">
        <v>192</v>
      </c>
      <c r="D51" s="78"/>
      <c r="E51" s="78">
        <v>9164</v>
      </c>
      <c r="F51" s="283">
        <f t="shared" ref="F51:F58" si="12">D51+E51</f>
        <v>9164</v>
      </c>
      <c r="G51" s="78">
        <v>9164</v>
      </c>
      <c r="H51" s="78">
        <v>9164</v>
      </c>
      <c r="I51" s="283">
        <f t="shared" ref="I51:I58" si="13">F51-G51</f>
        <v>0</v>
      </c>
    </row>
    <row r="52" spans="1:9" ht="15">
      <c r="A52" s="45"/>
      <c r="B52" s="62" t="s">
        <v>86</v>
      </c>
      <c r="C52" s="57" t="s">
        <v>193</v>
      </c>
      <c r="D52" s="78"/>
      <c r="E52" s="78"/>
      <c r="F52" s="283">
        <f t="shared" si="12"/>
        <v>0</v>
      </c>
      <c r="G52" s="78"/>
      <c r="H52" s="78"/>
      <c r="I52" s="283">
        <f t="shared" si="13"/>
        <v>0</v>
      </c>
    </row>
    <row r="53" spans="1:9" ht="15">
      <c r="A53" s="45"/>
      <c r="B53" s="62" t="s">
        <v>237</v>
      </c>
      <c r="C53" s="54" t="s">
        <v>194</v>
      </c>
      <c r="D53" s="78">
        <v>0</v>
      </c>
      <c r="E53" s="78">
        <v>0</v>
      </c>
      <c r="F53" s="283">
        <f t="shared" si="12"/>
        <v>0</v>
      </c>
      <c r="G53" s="283"/>
      <c r="H53" s="283"/>
      <c r="I53" s="283">
        <f t="shared" si="13"/>
        <v>0</v>
      </c>
    </row>
    <row r="54" spans="1:9" ht="15">
      <c r="A54" s="45"/>
      <c r="B54" s="62" t="s">
        <v>238</v>
      </c>
      <c r="C54" s="54" t="s">
        <v>195</v>
      </c>
      <c r="D54" s="78"/>
      <c r="E54" s="78"/>
      <c r="F54" s="283">
        <f t="shared" si="12"/>
        <v>0</v>
      </c>
      <c r="G54" s="78"/>
      <c r="H54" s="78"/>
      <c r="I54" s="283">
        <f t="shared" si="13"/>
        <v>0</v>
      </c>
    </row>
    <row r="55" spans="1:9" ht="15">
      <c r="A55" s="45"/>
      <c r="B55" s="62" t="s">
        <v>239</v>
      </c>
      <c r="C55" s="54" t="s">
        <v>196</v>
      </c>
      <c r="D55" s="78"/>
      <c r="E55" s="78"/>
      <c r="F55" s="283">
        <f t="shared" si="12"/>
        <v>0</v>
      </c>
      <c r="G55" s="78"/>
      <c r="H55" s="78"/>
      <c r="I55" s="283">
        <f t="shared" si="13"/>
        <v>0</v>
      </c>
    </row>
    <row r="56" spans="1:9" ht="15">
      <c r="A56" s="45"/>
      <c r="B56" s="62" t="s">
        <v>240</v>
      </c>
      <c r="C56" s="54" t="s">
        <v>197</v>
      </c>
      <c r="D56" s="78"/>
      <c r="E56" s="78"/>
      <c r="F56" s="283">
        <f t="shared" si="12"/>
        <v>0</v>
      </c>
      <c r="G56" s="78"/>
      <c r="H56" s="78"/>
      <c r="I56" s="283">
        <f t="shared" si="13"/>
        <v>0</v>
      </c>
    </row>
    <row r="57" spans="1:9" ht="15">
      <c r="A57" s="45"/>
      <c r="B57" s="62" t="s">
        <v>241</v>
      </c>
      <c r="C57" s="54" t="s">
        <v>198</v>
      </c>
      <c r="D57" s="78"/>
      <c r="E57" s="78"/>
      <c r="F57" s="283">
        <f t="shared" si="12"/>
        <v>0</v>
      </c>
      <c r="G57" s="78"/>
      <c r="H57" s="78"/>
      <c r="I57" s="283">
        <f t="shared" si="13"/>
        <v>0</v>
      </c>
    </row>
    <row r="58" spans="1:9" ht="15">
      <c r="A58" s="45"/>
      <c r="B58" s="62" t="s">
        <v>242</v>
      </c>
      <c r="C58" s="54" t="s">
        <v>199</v>
      </c>
      <c r="D58" s="78"/>
      <c r="E58" s="78"/>
      <c r="F58" s="283">
        <f t="shared" si="12"/>
        <v>0</v>
      </c>
      <c r="G58" s="78"/>
      <c r="H58" s="78"/>
      <c r="I58" s="283">
        <f t="shared" si="13"/>
        <v>0</v>
      </c>
    </row>
    <row r="59" spans="1:9" ht="15">
      <c r="A59" s="50"/>
      <c r="B59" s="55" t="s">
        <v>243</v>
      </c>
      <c r="C59" s="56"/>
      <c r="D59" s="162">
        <f>SUM(D60:D62)</f>
        <v>0</v>
      </c>
      <c r="E59" s="162">
        <f t="shared" ref="E59:I59" si="14">SUM(E60:E62)</f>
        <v>0</v>
      </c>
      <c r="F59" s="162">
        <f t="shared" si="14"/>
        <v>0</v>
      </c>
      <c r="G59" s="162">
        <f t="shared" si="14"/>
        <v>0</v>
      </c>
      <c r="H59" s="162">
        <f t="shared" si="14"/>
        <v>0</v>
      </c>
      <c r="I59" s="162">
        <f t="shared" si="14"/>
        <v>0</v>
      </c>
    </row>
    <row r="60" spans="1:9" ht="15">
      <c r="A60" s="45"/>
      <c r="B60" s="62" t="s">
        <v>32</v>
      </c>
      <c r="C60" s="54" t="s">
        <v>200</v>
      </c>
      <c r="D60" s="78"/>
      <c r="E60" s="78"/>
      <c r="F60" s="78"/>
      <c r="G60" s="78"/>
      <c r="H60" s="78"/>
      <c r="I60" s="78"/>
    </row>
    <row r="61" spans="1:9" ht="15">
      <c r="A61" s="45"/>
      <c r="B61" s="62" t="s">
        <v>33</v>
      </c>
      <c r="C61" s="54" t="s">
        <v>201</v>
      </c>
      <c r="D61" s="78"/>
      <c r="E61" s="78"/>
      <c r="F61" s="78"/>
      <c r="G61" s="78"/>
      <c r="H61" s="78"/>
      <c r="I61" s="78"/>
    </row>
    <row r="62" spans="1:9" ht="15">
      <c r="A62" s="45"/>
      <c r="B62" s="62" t="s">
        <v>90</v>
      </c>
      <c r="C62" s="54" t="s">
        <v>202</v>
      </c>
      <c r="D62" s="78"/>
      <c r="E62" s="78"/>
      <c r="F62" s="78"/>
      <c r="G62" s="78"/>
      <c r="H62" s="78"/>
      <c r="I62" s="78"/>
    </row>
    <row r="63" spans="1:9" ht="15">
      <c r="A63" s="50"/>
      <c r="B63" s="55" t="s">
        <v>244</v>
      </c>
      <c r="C63" s="56"/>
      <c r="D63" s="162">
        <f>SUM(D64:D70)</f>
        <v>0</v>
      </c>
      <c r="E63" s="162">
        <f t="shared" ref="E63:I63" si="15">SUM(E64:E70)</f>
        <v>0</v>
      </c>
      <c r="F63" s="162">
        <f t="shared" si="15"/>
        <v>0</v>
      </c>
      <c r="G63" s="162">
        <f t="shared" si="15"/>
        <v>0</v>
      </c>
      <c r="H63" s="162">
        <f t="shared" si="15"/>
        <v>0</v>
      </c>
      <c r="I63" s="162">
        <f t="shared" si="15"/>
        <v>0</v>
      </c>
    </row>
    <row r="64" spans="1:9" ht="15">
      <c r="A64" s="45"/>
      <c r="B64" s="62" t="s">
        <v>35</v>
      </c>
      <c r="C64" s="54" t="s">
        <v>203</v>
      </c>
      <c r="D64" s="78"/>
      <c r="E64" s="78"/>
      <c r="F64" s="78"/>
      <c r="G64" s="78"/>
      <c r="H64" s="78"/>
      <c r="I64" s="78"/>
    </row>
    <row r="65" spans="1:9" ht="15">
      <c r="A65" s="45"/>
      <c r="B65" s="62" t="s">
        <v>36</v>
      </c>
      <c r="C65" s="54" t="s">
        <v>204</v>
      </c>
      <c r="D65" s="78"/>
      <c r="E65" s="78"/>
      <c r="F65" s="78"/>
      <c r="G65" s="78"/>
      <c r="H65" s="78"/>
      <c r="I65" s="78"/>
    </row>
    <row r="66" spans="1:9" ht="15">
      <c r="A66" s="45"/>
      <c r="B66" s="62" t="s">
        <v>37</v>
      </c>
      <c r="C66" s="54" t="s">
        <v>205</v>
      </c>
      <c r="D66" s="78"/>
      <c r="E66" s="78"/>
      <c r="F66" s="78"/>
      <c r="G66" s="78"/>
      <c r="H66" s="78"/>
      <c r="I66" s="78"/>
    </row>
    <row r="67" spans="1:9" ht="15">
      <c r="A67" s="45"/>
      <c r="B67" s="62" t="s">
        <v>38</v>
      </c>
      <c r="C67" s="54" t="s">
        <v>206</v>
      </c>
      <c r="D67" s="78"/>
      <c r="E67" s="78"/>
      <c r="F67" s="78"/>
      <c r="G67" s="78"/>
      <c r="H67" s="78"/>
      <c r="I67" s="78"/>
    </row>
    <row r="68" spans="1:9" ht="15">
      <c r="A68" s="45"/>
      <c r="B68" s="62" t="s">
        <v>245</v>
      </c>
      <c r="C68" s="54" t="s">
        <v>207</v>
      </c>
      <c r="D68" s="78"/>
      <c r="E68" s="78"/>
      <c r="F68" s="78"/>
      <c r="G68" s="78"/>
      <c r="H68" s="78"/>
      <c r="I68" s="78"/>
    </row>
    <row r="69" spans="1:9" ht="15">
      <c r="A69" s="45"/>
      <c r="B69" s="62" t="s">
        <v>246</v>
      </c>
      <c r="C69" s="54" t="s">
        <v>208</v>
      </c>
      <c r="D69" s="78"/>
      <c r="E69" s="78"/>
      <c r="F69" s="78"/>
      <c r="G69" s="78"/>
      <c r="H69" s="78"/>
      <c r="I69" s="78"/>
    </row>
    <row r="70" spans="1:9" ht="15">
      <c r="A70" s="45"/>
      <c r="B70" s="62" t="s">
        <v>247</v>
      </c>
      <c r="C70" s="54" t="s">
        <v>209</v>
      </c>
      <c r="D70" s="78"/>
      <c r="E70" s="78"/>
      <c r="F70" s="78"/>
      <c r="G70" s="78"/>
      <c r="H70" s="78"/>
      <c r="I70" s="78"/>
    </row>
    <row r="71" spans="1:9" ht="15">
      <c r="A71" s="50"/>
      <c r="B71" s="55" t="s">
        <v>248</v>
      </c>
      <c r="C71" s="56"/>
      <c r="D71" s="162">
        <f>SUM(D72:D74)</f>
        <v>0</v>
      </c>
      <c r="E71" s="162">
        <f t="shared" ref="E71:I71" si="16">SUM(E72:E74)</f>
        <v>0</v>
      </c>
      <c r="F71" s="162">
        <f t="shared" si="16"/>
        <v>0</v>
      </c>
      <c r="G71" s="162">
        <f t="shared" si="16"/>
        <v>0</v>
      </c>
      <c r="H71" s="162">
        <f t="shared" si="16"/>
        <v>0</v>
      </c>
      <c r="I71" s="162">
        <f t="shared" si="16"/>
        <v>0</v>
      </c>
    </row>
    <row r="72" spans="1:9" ht="15">
      <c r="A72" s="45"/>
      <c r="B72" s="62" t="s">
        <v>103</v>
      </c>
      <c r="C72" s="54" t="s">
        <v>210</v>
      </c>
      <c r="D72" s="78"/>
      <c r="E72" s="78"/>
      <c r="F72" s="78"/>
      <c r="G72" s="78"/>
      <c r="H72" s="78"/>
      <c r="I72" s="78"/>
    </row>
    <row r="73" spans="1:9" ht="15">
      <c r="A73" s="45"/>
      <c r="B73" s="62" t="s">
        <v>104</v>
      </c>
      <c r="C73" s="54" t="s">
        <v>211</v>
      </c>
      <c r="D73" s="78"/>
      <c r="E73" s="78"/>
      <c r="F73" s="78"/>
      <c r="G73" s="78"/>
      <c r="H73" s="78"/>
      <c r="I73" s="78"/>
    </row>
    <row r="74" spans="1:9" ht="15">
      <c r="A74" s="45"/>
      <c r="B74" s="62" t="s">
        <v>105</v>
      </c>
      <c r="C74" s="54" t="s">
        <v>212</v>
      </c>
      <c r="D74" s="78"/>
      <c r="E74" s="78"/>
      <c r="F74" s="78"/>
      <c r="G74" s="78"/>
      <c r="H74" s="78"/>
      <c r="I74" s="78"/>
    </row>
    <row r="75" spans="1:9" ht="15">
      <c r="A75" s="50"/>
      <c r="B75" s="55" t="s">
        <v>249</v>
      </c>
      <c r="C75" s="56"/>
      <c r="D75" s="162">
        <f>SUM(D76:D82)</f>
        <v>0</v>
      </c>
      <c r="E75" s="162">
        <f t="shared" ref="E75:I75" si="17">SUM(E76:E82)</f>
        <v>0</v>
      </c>
      <c r="F75" s="162">
        <f t="shared" si="17"/>
        <v>0</v>
      </c>
      <c r="G75" s="162">
        <f t="shared" si="17"/>
        <v>0</v>
      </c>
      <c r="H75" s="162">
        <f t="shared" si="17"/>
        <v>0</v>
      </c>
      <c r="I75" s="162">
        <f t="shared" si="17"/>
        <v>0</v>
      </c>
    </row>
    <row r="76" spans="1:9" ht="15">
      <c r="A76" s="45"/>
      <c r="B76" s="62" t="s">
        <v>250</v>
      </c>
      <c r="C76" s="54" t="s">
        <v>213</v>
      </c>
      <c r="D76" s="78"/>
      <c r="E76" s="78"/>
      <c r="F76" s="78"/>
      <c r="G76" s="78"/>
      <c r="H76" s="78"/>
      <c r="I76" s="78"/>
    </row>
    <row r="77" spans="1:9" ht="15">
      <c r="A77" s="45"/>
      <c r="B77" s="62" t="s">
        <v>251</v>
      </c>
      <c r="C77" s="54" t="s">
        <v>214</v>
      </c>
      <c r="D77" s="78"/>
      <c r="E77" s="78"/>
      <c r="F77" s="78"/>
      <c r="G77" s="78"/>
      <c r="H77" s="78"/>
      <c r="I77" s="78"/>
    </row>
    <row r="78" spans="1:9" ht="15">
      <c r="A78" s="45"/>
      <c r="B78" s="62" t="s">
        <v>252</v>
      </c>
      <c r="C78" s="54" t="s">
        <v>215</v>
      </c>
      <c r="D78" s="78"/>
      <c r="E78" s="78"/>
      <c r="F78" s="78"/>
      <c r="G78" s="78"/>
      <c r="H78" s="78"/>
      <c r="I78" s="78"/>
    </row>
    <row r="79" spans="1:9" ht="15">
      <c r="A79" s="45"/>
      <c r="B79" s="62" t="s">
        <v>253</v>
      </c>
      <c r="C79" s="54" t="s">
        <v>216</v>
      </c>
      <c r="D79" s="78"/>
      <c r="E79" s="78"/>
      <c r="F79" s="78"/>
      <c r="G79" s="78"/>
      <c r="H79" s="78"/>
      <c r="I79" s="78"/>
    </row>
    <row r="80" spans="1:9" ht="15">
      <c r="A80" s="45"/>
      <c r="B80" s="62" t="s">
        <v>254</v>
      </c>
      <c r="C80" s="54" t="s">
        <v>217</v>
      </c>
      <c r="D80" s="78"/>
      <c r="E80" s="78"/>
      <c r="F80" s="78"/>
      <c r="G80" s="78"/>
      <c r="H80" s="78"/>
      <c r="I80" s="78"/>
    </row>
    <row r="81" spans="1:12" ht="15">
      <c r="A81" s="45"/>
      <c r="B81" s="62" t="s">
        <v>255</v>
      </c>
      <c r="C81" s="54" t="s">
        <v>218</v>
      </c>
      <c r="D81" s="78"/>
      <c r="E81" s="78"/>
      <c r="F81" s="78"/>
      <c r="G81" s="78"/>
      <c r="H81" s="78"/>
      <c r="I81" s="78"/>
    </row>
    <row r="82" spans="1:12" ht="15">
      <c r="A82" s="45"/>
      <c r="B82" s="63" t="s">
        <v>256</v>
      </c>
      <c r="C82" s="58" t="s">
        <v>219</v>
      </c>
      <c r="D82" s="78"/>
      <c r="E82" s="78"/>
      <c r="F82" s="78"/>
      <c r="G82" s="78"/>
      <c r="H82" s="78"/>
      <c r="I82" s="78"/>
    </row>
    <row r="83" spans="1:12" ht="15">
      <c r="A83" s="46"/>
      <c r="B83" s="47" t="s">
        <v>257</v>
      </c>
      <c r="C83" s="48"/>
      <c r="D83" s="49">
        <f>+D84+D92+D102+D112+D122+D132+D136+D144+D148</f>
        <v>9424514</v>
      </c>
      <c r="E83" s="49">
        <f t="shared" ref="E83:I83" si="18">+E84+E92+E102+E112+E122+E132+E136+E144+E148</f>
        <v>68993.47</v>
      </c>
      <c r="F83" s="49">
        <f t="shared" si="18"/>
        <v>9493507.4700000007</v>
      </c>
      <c r="G83" s="49">
        <f t="shared" si="18"/>
        <v>2711740.9600000004</v>
      </c>
      <c r="H83" s="49">
        <f t="shared" si="18"/>
        <v>2711740.9600000004</v>
      </c>
      <c r="I83" s="49">
        <f t="shared" si="18"/>
        <v>6781766.5099999998</v>
      </c>
      <c r="L83" s="368"/>
    </row>
    <row r="84" spans="1:12" ht="15">
      <c r="A84" s="50"/>
      <c r="B84" s="51" t="s">
        <v>221</v>
      </c>
      <c r="C84" s="52"/>
      <c r="D84" s="53">
        <f>SUM(D85:D91)</f>
        <v>8624514</v>
      </c>
      <c r="E84" s="53">
        <f t="shared" ref="E84:I84" si="19">SUM(E85:E91)</f>
        <v>0</v>
      </c>
      <c r="F84" s="53">
        <f t="shared" si="19"/>
        <v>8624514</v>
      </c>
      <c r="G84" s="53">
        <f t="shared" si="19"/>
        <v>2463683.4300000002</v>
      </c>
      <c r="H84" s="53">
        <f t="shared" si="19"/>
        <v>2463683.4300000002</v>
      </c>
      <c r="I84" s="53">
        <f t="shared" si="19"/>
        <v>6160830.5699999994</v>
      </c>
    </row>
    <row r="85" spans="1:12" ht="15">
      <c r="A85" s="45"/>
      <c r="B85" s="62" t="s">
        <v>6</v>
      </c>
      <c r="C85" s="54" t="s">
        <v>157</v>
      </c>
      <c r="D85" s="78">
        <v>5300811</v>
      </c>
      <c r="E85" s="78"/>
      <c r="F85" s="78">
        <f>D85+E85</f>
        <v>5300811</v>
      </c>
      <c r="G85" s="78">
        <v>2247696.79</v>
      </c>
      <c r="H85" s="78">
        <v>2247696.79</v>
      </c>
      <c r="I85" s="283">
        <f>F85-G85</f>
        <v>3053114.21</v>
      </c>
      <c r="K85" s="368"/>
    </row>
    <row r="86" spans="1:12" ht="15">
      <c r="A86" s="45"/>
      <c r="B86" s="62" t="s">
        <v>7</v>
      </c>
      <c r="C86" s="54" t="s">
        <v>158</v>
      </c>
      <c r="E86" s="78"/>
      <c r="F86" s="283">
        <f t="shared" ref="F86:F91" si="20">D86+E86</f>
        <v>0</v>
      </c>
      <c r="G86" s="78"/>
      <c r="H86" s="78"/>
      <c r="I86" s="283">
        <f t="shared" ref="I86:I91" si="21">F86-G86</f>
        <v>0</v>
      </c>
    </row>
    <row r="87" spans="1:12" ht="15">
      <c r="A87" s="45"/>
      <c r="B87" s="62" t="s">
        <v>8</v>
      </c>
      <c r="C87" s="54" t="s">
        <v>159</v>
      </c>
      <c r="D87" s="78">
        <v>1693703</v>
      </c>
      <c r="E87" s="78"/>
      <c r="F87" s="78">
        <f t="shared" si="20"/>
        <v>1693703</v>
      </c>
      <c r="G87" s="78">
        <v>4320.95</v>
      </c>
      <c r="H87" s="78">
        <v>4320.95</v>
      </c>
      <c r="I87" s="283">
        <f t="shared" si="21"/>
        <v>1689382.05</v>
      </c>
    </row>
    <row r="88" spans="1:12" ht="15">
      <c r="A88" s="45"/>
      <c r="B88" s="62" t="s">
        <v>9</v>
      </c>
      <c r="C88" s="54" t="s">
        <v>160</v>
      </c>
      <c r="D88" s="78"/>
      <c r="E88" s="78"/>
      <c r="F88" s="78">
        <f t="shared" si="20"/>
        <v>0</v>
      </c>
      <c r="G88" s="78"/>
      <c r="H88" s="78"/>
      <c r="I88" s="283">
        <f t="shared" si="21"/>
        <v>0</v>
      </c>
    </row>
    <row r="89" spans="1:12" ht="15">
      <c r="A89" s="45"/>
      <c r="B89" s="62" t="s">
        <v>10</v>
      </c>
      <c r="C89" s="54" t="s">
        <v>161</v>
      </c>
      <c r="D89" s="78">
        <v>630000</v>
      </c>
      <c r="E89" s="78"/>
      <c r="F89" s="78">
        <f t="shared" si="20"/>
        <v>630000</v>
      </c>
      <c r="G89" s="78">
        <v>211665.69</v>
      </c>
      <c r="H89" s="78">
        <v>211665.69</v>
      </c>
      <c r="I89" s="283">
        <f t="shared" si="21"/>
        <v>418334.31</v>
      </c>
    </row>
    <row r="90" spans="1:12" ht="15">
      <c r="A90" s="45"/>
      <c r="B90" s="62" t="s">
        <v>11</v>
      </c>
      <c r="C90" s="54" t="s">
        <v>162</v>
      </c>
      <c r="D90" s="78">
        <v>1000000</v>
      </c>
      <c r="E90" s="78"/>
      <c r="F90" s="78">
        <f t="shared" si="20"/>
        <v>1000000</v>
      </c>
      <c r="G90" s="78"/>
      <c r="H90" s="78"/>
      <c r="I90" s="283">
        <f t="shared" si="21"/>
        <v>1000000</v>
      </c>
    </row>
    <row r="91" spans="1:12" ht="15">
      <c r="A91" s="45"/>
      <c r="B91" s="62" t="s">
        <v>12</v>
      </c>
      <c r="C91" s="54" t="s">
        <v>163</v>
      </c>
      <c r="D91" s="78">
        <v>0</v>
      </c>
      <c r="E91" s="78"/>
      <c r="F91" s="283">
        <f t="shared" si="20"/>
        <v>0</v>
      </c>
      <c r="G91" s="78"/>
      <c r="H91" s="78"/>
      <c r="I91" s="283">
        <f t="shared" si="21"/>
        <v>0</v>
      </c>
    </row>
    <row r="92" spans="1:12" ht="15">
      <c r="A92" s="50"/>
      <c r="B92" s="55" t="s">
        <v>229</v>
      </c>
      <c r="C92" s="56"/>
      <c r="D92" s="162">
        <f>SUM(D93:D101)</f>
        <v>300000</v>
      </c>
      <c r="E92" s="162">
        <f t="shared" ref="E92:I92" si="22">SUM(E93:E101)</f>
        <v>-18641.2</v>
      </c>
      <c r="F92" s="162">
        <f t="shared" si="22"/>
        <v>281358.8</v>
      </c>
      <c r="G92" s="162">
        <f t="shared" si="22"/>
        <v>21115.89</v>
      </c>
      <c r="H92" s="162">
        <f t="shared" si="22"/>
        <v>21115.89</v>
      </c>
      <c r="I92" s="162">
        <f t="shared" si="22"/>
        <v>260242.90999999997</v>
      </c>
    </row>
    <row r="93" spans="1:12" ht="15">
      <c r="A93" s="45"/>
      <c r="B93" s="62" t="s">
        <v>13</v>
      </c>
      <c r="C93" s="54" t="s">
        <v>164</v>
      </c>
      <c r="D93" s="78"/>
      <c r="E93" s="78"/>
      <c r="F93" s="78">
        <f>D93+E93</f>
        <v>0</v>
      </c>
      <c r="G93" s="78"/>
      <c r="H93" s="78"/>
      <c r="I93" s="283">
        <f>F93-G93</f>
        <v>0</v>
      </c>
    </row>
    <row r="94" spans="1:12" ht="15">
      <c r="A94" s="45"/>
      <c r="B94" s="62" t="s">
        <v>14</v>
      </c>
      <c r="C94" s="54" t="s">
        <v>165</v>
      </c>
      <c r="D94" s="78"/>
      <c r="E94" s="78"/>
      <c r="F94" s="78">
        <f t="shared" ref="F94:F101" si="23">D94+E94</f>
        <v>0</v>
      </c>
      <c r="G94" s="78"/>
      <c r="H94" s="78"/>
      <c r="I94" s="283">
        <f t="shared" ref="I94:I101" si="24">F94-G94</f>
        <v>0</v>
      </c>
    </row>
    <row r="95" spans="1:12" ht="15">
      <c r="A95" s="45"/>
      <c r="B95" s="62" t="s">
        <v>15</v>
      </c>
      <c r="C95" s="54" t="s">
        <v>166</v>
      </c>
      <c r="D95" s="78"/>
      <c r="E95" s="78"/>
      <c r="F95" s="283">
        <f t="shared" si="23"/>
        <v>0</v>
      </c>
      <c r="G95" s="78"/>
      <c r="H95" s="78"/>
      <c r="I95" s="283">
        <f t="shared" si="24"/>
        <v>0</v>
      </c>
    </row>
    <row r="96" spans="1:12" ht="15">
      <c r="A96" s="45"/>
      <c r="B96" s="62" t="s">
        <v>16</v>
      </c>
      <c r="C96" s="54" t="s">
        <v>167</v>
      </c>
      <c r="D96" s="78">
        <v>160000</v>
      </c>
      <c r="E96" s="78">
        <v>-18641.2</v>
      </c>
      <c r="F96" s="78">
        <f t="shared" si="23"/>
        <v>141358.79999999999</v>
      </c>
      <c r="G96" s="78"/>
      <c r="H96" s="78"/>
      <c r="I96" s="283">
        <f t="shared" si="24"/>
        <v>141358.79999999999</v>
      </c>
    </row>
    <row r="97" spans="1:9" ht="15">
      <c r="A97" s="45"/>
      <c r="B97" s="62" t="s">
        <v>17</v>
      </c>
      <c r="C97" s="54" t="s">
        <v>168</v>
      </c>
      <c r="D97" s="78">
        <v>0</v>
      </c>
      <c r="E97" s="78"/>
      <c r="F97" s="78">
        <f t="shared" si="23"/>
        <v>0</v>
      </c>
      <c r="G97" s="78"/>
      <c r="H97" s="78"/>
      <c r="I97" s="283">
        <f t="shared" si="24"/>
        <v>0</v>
      </c>
    </row>
    <row r="98" spans="1:9" ht="15">
      <c r="A98" s="45"/>
      <c r="B98" s="62" t="s">
        <v>18</v>
      </c>
      <c r="C98" s="54" t="s">
        <v>169</v>
      </c>
      <c r="D98" s="78">
        <v>140000</v>
      </c>
      <c r="E98" s="78"/>
      <c r="F98" s="78">
        <f>D98+E98</f>
        <v>140000</v>
      </c>
      <c r="G98" s="78">
        <v>21115.89</v>
      </c>
      <c r="H98" s="78">
        <v>21115.89</v>
      </c>
      <c r="I98" s="283">
        <f t="shared" si="24"/>
        <v>118884.11</v>
      </c>
    </row>
    <row r="99" spans="1:9" ht="15">
      <c r="A99" s="45"/>
      <c r="B99" s="62" t="s">
        <v>61</v>
      </c>
      <c r="C99" s="54" t="s">
        <v>170</v>
      </c>
      <c r="D99" s="78"/>
      <c r="E99" s="78"/>
      <c r="F99" s="78">
        <f t="shared" si="23"/>
        <v>0</v>
      </c>
      <c r="G99" s="78"/>
      <c r="H99" s="78"/>
      <c r="I99" s="283">
        <f t="shared" si="24"/>
        <v>0</v>
      </c>
    </row>
    <row r="100" spans="1:9" ht="15">
      <c r="A100" s="45"/>
      <c r="B100" s="62" t="s">
        <v>223</v>
      </c>
      <c r="C100" s="54" t="s">
        <v>171</v>
      </c>
      <c r="D100" s="78">
        <v>0</v>
      </c>
      <c r="E100" s="78"/>
      <c r="F100" s="283">
        <f t="shared" si="23"/>
        <v>0</v>
      </c>
      <c r="G100" s="78"/>
      <c r="H100" s="78"/>
      <c r="I100" s="283">
        <f t="shared" si="24"/>
        <v>0</v>
      </c>
    </row>
    <row r="101" spans="1:9" ht="15">
      <c r="A101" s="45"/>
      <c r="B101" s="62" t="s">
        <v>224</v>
      </c>
      <c r="C101" s="54" t="s">
        <v>172</v>
      </c>
      <c r="D101" s="78"/>
      <c r="E101" s="78"/>
      <c r="F101" s="283">
        <f t="shared" si="23"/>
        <v>0</v>
      </c>
      <c r="G101" s="78"/>
      <c r="H101" s="78"/>
      <c r="I101" s="283">
        <f t="shared" si="24"/>
        <v>0</v>
      </c>
    </row>
    <row r="102" spans="1:9" ht="15">
      <c r="A102" s="50"/>
      <c r="B102" s="55" t="s">
        <v>230</v>
      </c>
      <c r="C102" s="56"/>
      <c r="D102" s="162">
        <f>SUM(D103:D111)</f>
        <v>500000</v>
      </c>
      <c r="E102" s="162">
        <f t="shared" ref="E102:I102" si="25">SUM(E103:E111)</f>
        <v>87634.67</v>
      </c>
      <c r="F102" s="162">
        <f t="shared" si="25"/>
        <v>587634.67000000004</v>
      </c>
      <c r="G102" s="162">
        <f t="shared" si="25"/>
        <v>226941.64</v>
      </c>
      <c r="H102" s="162">
        <f t="shared" si="25"/>
        <v>226941.64</v>
      </c>
      <c r="I102" s="162">
        <f t="shared" si="25"/>
        <v>360693.03</v>
      </c>
    </row>
    <row r="103" spans="1:9" ht="15">
      <c r="A103" s="45"/>
      <c r="B103" s="62" t="s">
        <v>21</v>
      </c>
      <c r="C103" s="54" t="s">
        <v>173</v>
      </c>
      <c r="D103" s="78"/>
      <c r="E103" s="78">
        <v>33141.199999999997</v>
      </c>
      <c r="F103" s="78">
        <f>D103+E103</f>
        <v>33141.199999999997</v>
      </c>
      <c r="G103" s="78">
        <v>33141.199999999997</v>
      </c>
      <c r="H103" s="78">
        <v>33141.199999999997</v>
      </c>
      <c r="I103" s="283">
        <f>F103-G103</f>
        <v>0</v>
      </c>
    </row>
    <row r="104" spans="1:9" ht="15">
      <c r="A104" s="45"/>
      <c r="B104" s="62" t="s">
        <v>22</v>
      </c>
      <c r="C104" s="54" t="s">
        <v>174</v>
      </c>
      <c r="D104" s="78">
        <v>10000</v>
      </c>
      <c r="E104" s="78"/>
      <c r="F104" s="78">
        <f t="shared" ref="F104:F111" si="26">D104+E104</f>
        <v>10000</v>
      </c>
      <c r="G104" s="78"/>
      <c r="H104" s="78"/>
      <c r="I104" s="283">
        <f t="shared" ref="I104:I111" si="27">F104-G104</f>
        <v>10000</v>
      </c>
    </row>
    <row r="105" spans="1:9" ht="15">
      <c r="A105" s="45"/>
      <c r="B105" s="62" t="s">
        <v>23</v>
      </c>
      <c r="C105" s="54" t="s">
        <v>175</v>
      </c>
      <c r="D105" s="78">
        <v>25000</v>
      </c>
      <c r="E105" s="78">
        <v>97513.08</v>
      </c>
      <c r="F105" s="78">
        <f t="shared" si="26"/>
        <v>122513.08</v>
      </c>
      <c r="G105" s="78">
        <v>97513.08</v>
      </c>
      <c r="H105" s="78">
        <v>97513.08</v>
      </c>
      <c r="I105" s="283">
        <f t="shared" si="27"/>
        <v>25000</v>
      </c>
    </row>
    <row r="106" spans="1:9" ht="15">
      <c r="A106" s="45"/>
      <c r="B106" s="62" t="s">
        <v>24</v>
      </c>
      <c r="C106" s="54" t="s">
        <v>176</v>
      </c>
      <c r="D106" s="78">
        <v>10000</v>
      </c>
      <c r="E106" s="78">
        <v>68993.47</v>
      </c>
      <c r="F106" s="78">
        <f t="shared" si="26"/>
        <v>78993.47</v>
      </c>
      <c r="G106" s="78">
        <v>3416.28</v>
      </c>
      <c r="H106" s="78">
        <v>3416.28</v>
      </c>
      <c r="I106" s="283">
        <f t="shared" si="27"/>
        <v>75577.19</v>
      </c>
    </row>
    <row r="107" spans="1:9" ht="15">
      <c r="A107" s="45"/>
      <c r="B107" s="62" t="s">
        <v>25</v>
      </c>
      <c r="C107" s="54" t="s">
        <v>177</v>
      </c>
      <c r="D107" s="78">
        <v>100000</v>
      </c>
      <c r="E107" s="78"/>
      <c r="F107" s="78">
        <f t="shared" si="26"/>
        <v>100000</v>
      </c>
      <c r="G107" s="78">
        <v>92871.08</v>
      </c>
      <c r="H107" s="78">
        <v>92871.08</v>
      </c>
      <c r="I107" s="283">
        <f t="shared" si="27"/>
        <v>7128.9199999999983</v>
      </c>
    </row>
    <row r="108" spans="1:9" ht="15">
      <c r="A108" s="45"/>
      <c r="B108" s="62" t="s">
        <v>225</v>
      </c>
      <c r="C108" s="54" t="s">
        <v>178</v>
      </c>
      <c r="D108" s="78">
        <v>15000</v>
      </c>
      <c r="E108" s="78">
        <v>-14500</v>
      </c>
      <c r="F108" s="78">
        <f t="shared" si="26"/>
        <v>500</v>
      </c>
      <c r="G108" s="78"/>
      <c r="H108" s="78"/>
      <c r="I108" s="283">
        <f t="shared" si="27"/>
        <v>500</v>
      </c>
    </row>
    <row r="109" spans="1:9" ht="15">
      <c r="A109" s="45"/>
      <c r="B109" s="62" t="s">
        <v>226</v>
      </c>
      <c r="C109" s="54" t="s">
        <v>179</v>
      </c>
      <c r="D109" s="78">
        <v>190000</v>
      </c>
      <c r="E109" s="78">
        <v>-65008.72</v>
      </c>
      <c r="F109" s="78">
        <f t="shared" si="26"/>
        <v>124991.28</v>
      </c>
      <c r="G109" s="78"/>
      <c r="H109" s="78"/>
      <c r="I109" s="283">
        <f t="shared" si="27"/>
        <v>124991.28</v>
      </c>
    </row>
    <row r="110" spans="1:9" ht="15">
      <c r="A110" s="45"/>
      <c r="B110" s="62" t="s">
        <v>227</v>
      </c>
      <c r="C110" s="54" t="s">
        <v>180</v>
      </c>
      <c r="D110" s="78">
        <v>150000</v>
      </c>
      <c r="E110" s="78">
        <v>-32504.36</v>
      </c>
      <c r="F110" s="78">
        <f t="shared" si="26"/>
        <v>117495.64</v>
      </c>
      <c r="G110" s="78"/>
      <c r="H110" s="78"/>
      <c r="I110" s="283">
        <f t="shared" si="27"/>
        <v>117495.64</v>
      </c>
    </row>
    <row r="111" spans="1:9" ht="15">
      <c r="A111" s="45"/>
      <c r="B111" s="62" t="s">
        <v>228</v>
      </c>
      <c r="C111" s="54" t="s">
        <v>181</v>
      </c>
      <c r="D111" s="78"/>
      <c r="E111" s="78"/>
      <c r="F111" s="78">
        <f t="shared" si="26"/>
        <v>0</v>
      </c>
      <c r="G111" s="78"/>
      <c r="H111" s="78"/>
      <c r="I111" s="283">
        <f t="shared" si="27"/>
        <v>0</v>
      </c>
    </row>
    <row r="112" spans="1:9" ht="15">
      <c r="A112" s="50"/>
      <c r="B112" s="55" t="s">
        <v>231</v>
      </c>
      <c r="C112" s="56"/>
      <c r="D112" s="162">
        <f>SUM(D113:D121)</f>
        <v>0</v>
      </c>
      <c r="E112" s="162">
        <f t="shared" ref="E112:I112" si="28">SUM(E113:E121)</f>
        <v>0</v>
      </c>
      <c r="F112" s="162">
        <f t="shared" si="28"/>
        <v>0</v>
      </c>
      <c r="G112" s="162">
        <f t="shared" si="28"/>
        <v>0</v>
      </c>
      <c r="H112" s="162">
        <f t="shared" si="28"/>
        <v>0</v>
      </c>
      <c r="I112" s="162">
        <f t="shared" si="28"/>
        <v>0</v>
      </c>
    </row>
    <row r="113" spans="1:9" ht="15">
      <c r="A113" s="45"/>
      <c r="B113" s="62" t="s">
        <v>26</v>
      </c>
      <c r="C113" s="54" t="s">
        <v>182</v>
      </c>
      <c r="D113" s="78"/>
      <c r="E113" s="78"/>
      <c r="F113" s="78"/>
      <c r="G113" s="78"/>
      <c r="H113" s="78"/>
      <c r="I113" s="78"/>
    </row>
    <row r="114" spans="1:9" ht="15">
      <c r="A114" s="45"/>
      <c r="B114" s="62" t="s">
        <v>27</v>
      </c>
      <c r="C114" s="54" t="s">
        <v>183</v>
      </c>
      <c r="D114" s="78"/>
      <c r="E114" s="78"/>
      <c r="F114" s="78"/>
      <c r="G114" s="78"/>
      <c r="H114" s="78"/>
      <c r="I114" s="78"/>
    </row>
    <row r="115" spans="1:9" ht="15">
      <c r="A115" s="45"/>
      <c r="B115" s="62" t="s">
        <v>28</v>
      </c>
      <c r="C115" s="54" t="s">
        <v>184</v>
      </c>
      <c r="D115" s="78"/>
      <c r="E115" s="78"/>
      <c r="F115" s="78"/>
      <c r="G115" s="78"/>
      <c r="H115" s="78"/>
      <c r="I115" s="78"/>
    </row>
    <row r="116" spans="1:9" ht="15">
      <c r="A116" s="45"/>
      <c r="B116" s="62" t="s">
        <v>29</v>
      </c>
      <c r="C116" s="54" t="s">
        <v>185</v>
      </c>
      <c r="D116" s="78"/>
      <c r="E116" s="78"/>
      <c r="F116" s="78"/>
      <c r="G116" s="78"/>
      <c r="H116" s="78"/>
      <c r="I116" s="78"/>
    </row>
    <row r="117" spans="1:9" ht="15">
      <c r="A117" s="45"/>
      <c r="B117" s="62" t="s">
        <v>30</v>
      </c>
      <c r="C117" s="54" t="s">
        <v>186</v>
      </c>
      <c r="D117" s="78"/>
      <c r="E117" s="78"/>
      <c r="F117" s="78"/>
      <c r="G117" s="78"/>
      <c r="H117" s="78"/>
      <c r="I117" s="78"/>
    </row>
    <row r="118" spans="1:9" ht="15">
      <c r="A118" s="45"/>
      <c r="B118" s="62" t="s">
        <v>232</v>
      </c>
      <c r="C118" s="54" t="s">
        <v>187</v>
      </c>
      <c r="D118" s="78"/>
      <c r="E118" s="78"/>
      <c r="F118" s="78"/>
      <c r="G118" s="78"/>
      <c r="H118" s="78"/>
      <c r="I118" s="78"/>
    </row>
    <row r="119" spans="1:9" ht="15">
      <c r="A119" s="45"/>
      <c r="B119" s="62" t="s">
        <v>233</v>
      </c>
      <c r="C119" s="54" t="s">
        <v>188</v>
      </c>
      <c r="D119" s="78"/>
      <c r="E119" s="78"/>
      <c r="F119" s="78"/>
      <c r="G119" s="78"/>
      <c r="H119" s="78"/>
      <c r="I119" s="78"/>
    </row>
    <row r="120" spans="1:9" ht="15">
      <c r="A120" s="45"/>
      <c r="B120" s="62" t="s">
        <v>234</v>
      </c>
      <c r="C120" s="54" t="s">
        <v>189</v>
      </c>
      <c r="D120" s="78"/>
      <c r="E120" s="78"/>
      <c r="F120" s="78"/>
      <c r="G120" s="78"/>
      <c r="H120" s="78"/>
      <c r="I120" s="78"/>
    </row>
    <row r="121" spans="1:9" ht="15">
      <c r="A121" s="45"/>
      <c r="B121" s="62" t="s">
        <v>235</v>
      </c>
      <c r="C121" s="54" t="s">
        <v>190</v>
      </c>
      <c r="D121" s="78"/>
      <c r="E121" s="78"/>
      <c r="F121" s="78"/>
      <c r="G121" s="78"/>
      <c r="H121" s="78"/>
      <c r="I121" s="78"/>
    </row>
    <row r="122" spans="1:9" ht="15">
      <c r="A122" s="50"/>
      <c r="B122" s="55" t="s">
        <v>236</v>
      </c>
      <c r="C122" s="56"/>
      <c r="D122" s="162">
        <f>SUM(D123:D131)</f>
        <v>0</v>
      </c>
      <c r="E122" s="162">
        <f t="shared" ref="E122:I122" si="29">SUM(E123:E131)</f>
        <v>0</v>
      </c>
      <c r="F122" s="162">
        <f t="shared" si="29"/>
        <v>0</v>
      </c>
      <c r="G122" s="162">
        <f t="shared" si="29"/>
        <v>0</v>
      </c>
      <c r="H122" s="162">
        <f t="shared" si="29"/>
        <v>0</v>
      </c>
      <c r="I122" s="162">
        <f t="shared" si="29"/>
        <v>0</v>
      </c>
    </row>
    <row r="123" spans="1:9" ht="15">
      <c r="A123" s="45"/>
      <c r="B123" s="62" t="s">
        <v>84</v>
      </c>
      <c r="C123" s="54" t="s">
        <v>191</v>
      </c>
      <c r="D123" s="78"/>
      <c r="E123" s="283"/>
      <c r="F123" s="283">
        <f>D123+E123</f>
        <v>0</v>
      </c>
      <c r="G123" s="283"/>
      <c r="H123" s="283"/>
      <c r="I123" s="283">
        <f>F123-G123</f>
        <v>0</v>
      </c>
    </row>
    <row r="124" spans="1:9" ht="15">
      <c r="A124" s="45"/>
      <c r="B124" s="62" t="s">
        <v>85</v>
      </c>
      <c r="C124" s="54" t="s">
        <v>192</v>
      </c>
      <c r="D124" s="78"/>
      <c r="E124" s="78"/>
      <c r="F124" s="283">
        <f t="shared" ref="F124:F131" si="30">D124+E124</f>
        <v>0</v>
      </c>
      <c r="G124" s="78"/>
      <c r="H124" s="78"/>
      <c r="I124" s="78"/>
    </row>
    <row r="125" spans="1:9" ht="15">
      <c r="A125" s="45"/>
      <c r="B125" s="62" t="s">
        <v>86</v>
      </c>
      <c r="C125" s="57" t="s">
        <v>193</v>
      </c>
      <c r="D125" s="78"/>
      <c r="E125" s="78"/>
      <c r="F125" s="283">
        <f t="shared" si="30"/>
        <v>0</v>
      </c>
      <c r="G125" s="78"/>
      <c r="H125" s="78"/>
      <c r="I125" s="78"/>
    </row>
    <row r="126" spans="1:9" ht="15">
      <c r="A126" s="45"/>
      <c r="B126" s="62" t="s">
        <v>237</v>
      </c>
      <c r="C126" s="54" t="s">
        <v>194</v>
      </c>
      <c r="D126" s="78"/>
      <c r="E126" s="78"/>
      <c r="F126" s="283">
        <f t="shared" si="30"/>
        <v>0</v>
      </c>
      <c r="G126" s="78"/>
      <c r="H126" s="78"/>
      <c r="I126" s="78"/>
    </row>
    <row r="127" spans="1:9" ht="15">
      <c r="A127" s="45"/>
      <c r="B127" s="62" t="s">
        <v>238</v>
      </c>
      <c r="C127" s="54" t="s">
        <v>195</v>
      </c>
      <c r="D127" s="78"/>
      <c r="E127" s="78"/>
      <c r="F127" s="283">
        <f t="shared" si="30"/>
        <v>0</v>
      </c>
      <c r="G127" s="78"/>
      <c r="H127" s="78"/>
      <c r="I127" s="78"/>
    </row>
    <row r="128" spans="1:9" ht="15">
      <c r="A128" s="45"/>
      <c r="B128" s="62" t="s">
        <v>239</v>
      </c>
      <c r="C128" s="54" t="s">
        <v>196</v>
      </c>
      <c r="D128" s="78"/>
      <c r="E128" s="78"/>
      <c r="F128" s="283">
        <f t="shared" si="30"/>
        <v>0</v>
      </c>
      <c r="G128" s="78"/>
      <c r="H128" s="78"/>
      <c r="I128" s="283">
        <f>F128-G128</f>
        <v>0</v>
      </c>
    </row>
    <row r="129" spans="1:11" ht="15">
      <c r="A129" s="45"/>
      <c r="B129" s="62" t="s">
        <v>240</v>
      </c>
      <c r="C129" s="54" t="s">
        <v>197</v>
      </c>
      <c r="D129" s="78"/>
      <c r="E129" s="78"/>
      <c r="F129" s="283">
        <f t="shared" si="30"/>
        <v>0</v>
      </c>
      <c r="G129" s="78"/>
      <c r="H129" s="78"/>
      <c r="I129" s="78"/>
    </row>
    <row r="130" spans="1:11" ht="15">
      <c r="A130" s="45"/>
      <c r="B130" s="62" t="s">
        <v>241</v>
      </c>
      <c r="C130" s="54" t="s">
        <v>198</v>
      </c>
      <c r="D130" s="78"/>
      <c r="E130" s="78"/>
      <c r="F130" s="283">
        <f t="shared" si="30"/>
        <v>0</v>
      </c>
      <c r="G130" s="78"/>
      <c r="H130" s="78"/>
      <c r="I130" s="78"/>
    </row>
    <row r="131" spans="1:11" ht="15">
      <c r="A131" s="45"/>
      <c r="B131" s="62" t="s">
        <v>242</v>
      </c>
      <c r="C131" s="54" t="s">
        <v>199</v>
      </c>
      <c r="D131" s="78"/>
      <c r="E131" s="78"/>
      <c r="F131" s="283">
        <f t="shared" si="30"/>
        <v>0</v>
      </c>
      <c r="G131" s="78"/>
      <c r="H131" s="78"/>
      <c r="I131" s="283">
        <f>F131-G131</f>
        <v>0</v>
      </c>
    </row>
    <row r="132" spans="1:11" ht="15">
      <c r="A132" s="50"/>
      <c r="B132" s="55" t="s">
        <v>243</v>
      </c>
      <c r="C132" s="56"/>
      <c r="D132" s="162">
        <f>SUM(D133:D135)</f>
        <v>0</v>
      </c>
      <c r="E132" s="162">
        <f t="shared" ref="E132:I132" si="31">SUM(E133:E135)</f>
        <v>0</v>
      </c>
      <c r="F132" s="162">
        <f t="shared" si="31"/>
        <v>0</v>
      </c>
      <c r="G132" s="162">
        <f t="shared" si="31"/>
        <v>0</v>
      </c>
      <c r="H132" s="162">
        <f t="shared" si="31"/>
        <v>0</v>
      </c>
      <c r="I132" s="162">
        <f t="shared" si="31"/>
        <v>0</v>
      </c>
    </row>
    <row r="133" spans="1:11" ht="15">
      <c r="A133" s="45"/>
      <c r="B133" s="62" t="s">
        <v>32</v>
      </c>
      <c r="C133" s="54" t="s">
        <v>200</v>
      </c>
      <c r="D133" s="78"/>
      <c r="E133" s="78"/>
      <c r="F133" s="78"/>
      <c r="G133" s="78"/>
      <c r="H133" s="78"/>
      <c r="I133" s="78"/>
    </row>
    <row r="134" spans="1:11" ht="15">
      <c r="A134" s="45"/>
      <c r="B134" s="62" t="s">
        <v>33</v>
      </c>
      <c r="C134" s="54" t="s">
        <v>201</v>
      </c>
      <c r="D134" s="78"/>
      <c r="E134" s="78"/>
      <c r="F134" s="78"/>
      <c r="G134" s="78"/>
      <c r="H134" s="78"/>
      <c r="I134" s="78"/>
      <c r="K134" s="369"/>
    </row>
    <row r="135" spans="1:11" ht="15">
      <c r="A135" s="45"/>
      <c r="B135" s="62" t="s">
        <v>90</v>
      </c>
      <c r="C135" s="54" t="s">
        <v>202</v>
      </c>
      <c r="D135" s="78"/>
      <c r="E135" s="78"/>
      <c r="F135" s="78"/>
      <c r="G135" s="78"/>
      <c r="H135" s="78"/>
      <c r="I135" s="78"/>
    </row>
    <row r="136" spans="1:11" ht="15">
      <c r="A136" s="50"/>
      <c r="B136" s="55" t="s">
        <v>244</v>
      </c>
      <c r="C136" s="56"/>
      <c r="D136" s="162">
        <f>SUM(D137:D143)</f>
        <v>0</v>
      </c>
      <c r="E136" s="162">
        <f t="shared" ref="E136:I136" si="32">SUM(E137:E143)</f>
        <v>0</v>
      </c>
      <c r="F136" s="162">
        <f t="shared" si="32"/>
        <v>0</v>
      </c>
      <c r="G136" s="162">
        <f t="shared" si="32"/>
        <v>0</v>
      </c>
      <c r="H136" s="162">
        <f t="shared" si="32"/>
        <v>0</v>
      </c>
      <c r="I136" s="162">
        <f t="shared" si="32"/>
        <v>0</v>
      </c>
    </row>
    <row r="137" spans="1:11" ht="15">
      <c r="A137" s="45"/>
      <c r="B137" s="62" t="s">
        <v>35</v>
      </c>
      <c r="C137" s="54" t="s">
        <v>203</v>
      </c>
      <c r="D137" s="78"/>
      <c r="E137" s="78"/>
      <c r="F137" s="78"/>
      <c r="G137" s="78"/>
      <c r="H137" s="78"/>
      <c r="I137" s="78"/>
    </row>
    <row r="138" spans="1:11" ht="15">
      <c r="A138" s="45"/>
      <c r="B138" s="62" t="s">
        <v>36</v>
      </c>
      <c r="C138" s="54" t="s">
        <v>204</v>
      </c>
      <c r="D138" s="78"/>
      <c r="E138" s="78"/>
      <c r="F138" s="78"/>
      <c r="G138" s="78"/>
      <c r="H138" s="78"/>
      <c r="I138" s="78"/>
    </row>
    <row r="139" spans="1:11" ht="15">
      <c r="A139" s="45"/>
      <c r="B139" s="62" t="s">
        <v>37</v>
      </c>
      <c r="C139" s="54" t="s">
        <v>205</v>
      </c>
      <c r="D139" s="78"/>
      <c r="E139" s="78"/>
      <c r="F139" s="78"/>
      <c r="G139" s="78"/>
      <c r="H139" s="78"/>
      <c r="I139" s="78"/>
    </row>
    <row r="140" spans="1:11" ht="15">
      <c r="A140" s="45"/>
      <c r="B140" s="62" t="s">
        <v>38</v>
      </c>
      <c r="C140" s="54" t="s">
        <v>206</v>
      </c>
      <c r="D140" s="78"/>
      <c r="E140" s="78"/>
      <c r="F140" s="78"/>
      <c r="G140" s="78"/>
      <c r="H140" s="78"/>
      <c r="I140" s="78"/>
    </row>
    <row r="141" spans="1:11" ht="15">
      <c r="A141" s="45"/>
      <c r="B141" s="62" t="s">
        <v>245</v>
      </c>
      <c r="C141" s="54" t="s">
        <v>207</v>
      </c>
      <c r="D141" s="78"/>
      <c r="E141" s="78"/>
      <c r="F141" s="78"/>
      <c r="G141" s="78"/>
      <c r="H141" s="78"/>
      <c r="I141" s="78"/>
    </row>
    <row r="142" spans="1:11" ht="15">
      <c r="A142" s="45"/>
      <c r="B142" s="62" t="s">
        <v>246</v>
      </c>
      <c r="C142" s="54" t="s">
        <v>208</v>
      </c>
      <c r="D142" s="78"/>
      <c r="E142" s="78"/>
      <c r="F142" s="78"/>
      <c r="G142" s="78"/>
      <c r="H142" s="78"/>
      <c r="I142" s="78"/>
    </row>
    <row r="143" spans="1:11" ht="15">
      <c r="A143" s="45"/>
      <c r="B143" s="62" t="s">
        <v>247</v>
      </c>
      <c r="C143" s="54" t="s">
        <v>209</v>
      </c>
      <c r="D143" s="78"/>
      <c r="E143" s="78"/>
      <c r="F143" s="78"/>
      <c r="G143" s="78"/>
      <c r="H143" s="78"/>
      <c r="I143" s="78"/>
    </row>
    <row r="144" spans="1:11" ht="15">
      <c r="A144" s="50"/>
      <c r="B144" s="55" t="s">
        <v>248</v>
      </c>
      <c r="C144" s="56"/>
      <c r="D144" s="162">
        <f>SUM(D145:D147)</f>
        <v>0</v>
      </c>
      <c r="E144" s="162">
        <f t="shared" ref="E144:I144" si="33">SUM(E145:E147)</f>
        <v>0</v>
      </c>
      <c r="F144" s="162">
        <f t="shared" si="33"/>
        <v>0</v>
      </c>
      <c r="G144" s="162">
        <f t="shared" si="33"/>
        <v>0</v>
      </c>
      <c r="H144" s="162">
        <f t="shared" si="33"/>
        <v>0</v>
      </c>
      <c r="I144" s="162">
        <f t="shared" si="33"/>
        <v>0</v>
      </c>
    </row>
    <row r="145" spans="1:15" ht="15">
      <c r="A145" s="45"/>
      <c r="B145" s="62" t="s">
        <v>103</v>
      </c>
      <c r="C145" s="54" t="s">
        <v>210</v>
      </c>
      <c r="D145" s="78"/>
      <c r="E145" s="78"/>
      <c r="F145" s="78"/>
      <c r="G145" s="78"/>
      <c r="H145" s="78"/>
      <c r="I145" s="78"/>
    </row>
    <row r="146" spans="1:15" ht="15">
      <c r="A146" s="45"/>
      <c r="B146" s="62" t="s">
        <v>104</v>
      </c>
      <c r="C146" s="54" t="s">
        <v>211</v>
      </c>
      <c r="D146" s="78"/>
      <c r="E146" s="78"/>
      <c r="F146" s="78"/>
      <c r="G146" s="78"/>
      <c r="H146" s="78"/>
      <c r="I146" s="78"/>
      <c r="L146" s="368"/>
    </row>
    <row r="147" spans="1:15" ht="15">
      <c r="A147" s="45"/>
      <c r="B147" s="62" t="s">
        <v>105</v>
      </c>
      <c r="C147" s="54" t="s">
        <v>212</v>
      </c>
      <c r="D147" s="78"/>
      <c r="E147" s="78"/>
      <c r="F147" s="78"/>
      <c r="G147" s="78"/>
      <c r="H147" s="78"/>
      <c r="I147" s="78"/>
    </row>
    <row r="148" spans="1:15" ht="15">
      <c r="A148" s="50"/>
      <c r="B148" s="55" t="s">
        <v>249</v>
      </c>
      <c r="C148" s="56"/>
      <c r="D148" s="162">
        <f>SUM(D149:D155)</f>
        <v>0</v>
      </c>
      <c r="E148" s="162">
        <f t="shared" ref="E148:I148" si="34">SUM(E149:E155)</f>
        <v>0</v>
      </c>
      <c r="F148" s="162">
        <f t="shared" si="34"/>
        <v>0</v>
      </c>
      <c r="G148" s="162">
        <f t="shared" si="34"/>
        <v>0</v>
      </c>
      <c r="H148" s="162">
        <f t="shared" si="34"/>
        <v>0</v>
      </c>
      <c r="I148" s="162">
        <f t="shared" si="34"/>
        <v>0</v>
      </c>
    </row>
    <row r="149" spans="1:15" ht="15">
      <c r="A149" s="45"/>
      <c r="B149" s="62" t="s">
        <v>250</v>
      </c>
      <c r="C149" s="54" t="s">
        <v>213</v>
      </c>
      <c r="D149" s="78"/>
      <c r="E149" s="78"/>
      <c r="F149" s="78"/>
      <c r="G149" s="78"/>
      <c r="H149" s="78"/>
      <c r="I149" s="78"/>
    </row>
    <row r="150" spans="1:15" ht="15">
      <c r="A150" s="45"/>
      <c r="B150" s="62" t="s">
        <v>251</v>
      </c>
      <c r="C150" s="54" t="s">
        <v>214</v>
      </c>
      <c r="D150" s="78"/>
      <c r="E150" s="78"/>
      <c r="F150" s="78"/>
      <c r="G150" s="78"/>
      <c r="H150" s="78"/>
      <c r="I150" s="78"/>
    </row>
    <row r="151" spans="1:15" ht="15">
      <c r="A151" s="45"/>
      <c r="B151" s="62" t="s">
        <v>252</v>
      </c>
      <c r="C151" s="54" t="s">
        <v>215</v>
      </c>
      <c r="D151" s="78"/>
      <c r="E151" s="78"/>
      <c r="F151" s="78"/>
      <c r="G151" s="78"/>
      <c r="H151" s="78"/>
      <c r="I151" s="78"/>
    </row>
    <row r="152" spans="1:15" ht="15">
      <c r="A152" s="45"/>
      <c r="B152" s="62" t="s">
        <v>253</v>
      </c>
      <c r="C152" s="54" t="s">
        <v>216</v>
      </c>
      <c r="D152" s="78"/>
      <c r="E152" s="78"/>
      <c r="F152" s="78"/>
      <c r="G152" s="78"/>
      <c r="H152" s="78"/>
      <c r="I152" s="78"/>
    </row>
    <row r="153" spans="1:15" ht="15">
      <c r="A153" s="45"/>
      <c r="B153" s="62" t="s">
        <v>254</v>
      </c>
      <c r="C153" s="54" t="s">
        <v>217</v>
      </c>
      <c r="D153" s="78"/>
      <c r="E153" s="78"/>
      <c r="F153" s="78"/>
      <c r="G153" s="78"/>
      <c r="H153" s="78"/>
      <c r="I153" s="78"/>
    </row>
    <row r="154" spans="1:15" ht="15">
      <c r="A154" s="45"/>
      <c r="B154" s="62" t="s">
        <v>255</v>
      </c>
      <c r="C154" s="54" t="s">
        <v>218</v>
      </c>
      <c r="D154" s="78"/>
      <c r="E154" s="78"/>
      <c r="F154" s="78"/>
      <c r="G154" s="78"/>
      <c r="H154" s="78"/>
      <c r="I154" s="78"/>
    </row>
    <row r="155" spans="1:15" ht="15">
      <c r="A155" s="45"/>
      <c r="B155" s="63" t="s">
        <v>256</v>
      </c>
      <c r="C155" s="58" t="s">
        <v>219</v>
      </c>
      <c r="D155" s="78"/>
      <c r="E155" s="78"/>
      <c r="F155" s="79"/>
      <c r="G155" s="79"/>
      <c r="H155" s="78"/>
      <c r="I155" s="79"/>
    </row>
    <row r="156" spans="1:15" ht="15">
      <c r="A156" s="45"/>
      <c r="B156" s="59" t="s">
        <v>220</v>
      </c>
      <c r="C156" s="60"/>
      <c r="D156" s="61">
        <f>+D10+D83</f>
        <v>19570828</v>
      </c>
      <c r="E156" s="61">
        <f t="shared" ref="E156:I156" si="35">+E10+E83</f>
        <v>932231.19</v>
      </c>
      <c r="F156" s="61">
        <f t="shared" si="35"/>
        <v>20503059.189999998</v>
      </c>
      <c r="G156" s="61">
        <f t="shared" si="35"/>
        <v>6098576.1900000004</v>
      </c>
      <c r="H156" s="61">
        <f>+H10+H83</f>
        <v>6098575.5899999999</v>
      </c>
      <c r="I156" s="61">
        <f t="shared" si="35"/>
        <v>14404483</v>
      </c>
    </row>
    <row r="157" spans="1:15">
      <c r="G157" s="69"/>
    </row>
    <row r="158" spans="1:15" s="317" customFormat="1">
      <c r="D158" s="331">
        <v>19407224</v>
      </c>
      <c r="E158" s="331">
        <v>1759873.9100000001</v>
      </c>
      <c r="F158" s="331">
        <v>21167097.91</v>
      </c>
      <c r="G158" s="331">
        <v>9620400.7199999988</v>
      </c>
      <c r="H158" s="331">
        <v>9544959.4800000004</v>
      </c>
      <c r="I158" s="331">
        <v>11546697.189999999</v>
      </c>
      <c r="K158" s="371"/>
      <c r="L158" s="371"/>
      <c r="M158" s="371"/>
      <c r="N158" s="371"/>
      <c r="O158" s="371"/>
    </row>
    <row r="159" spans="1:15" s="317" customFormat="1">
      <c r="K159" s="371"/>
      <c r="L159" s="371"/>
      <c r="M159" s="371"/>
      <c r="N159" s="371"/>
      <c r="O159" s="371"/>
    </row>
    <row r="160" spans="1:15" s="317" customFormat="1">
      <c r="D160" s="318">
        <f>D158-D156</f>
        <v>-163604</v>
      </c>
      <c r="E160" s="318">
        <f t="shared" ref="E160:I160" si="36">E158-E156</f>
        <v>827642.7200000002</v>
      </c>
      <c r="F160" s="318">
        <f t="shared" si="36"/>
        <v>664038.72000000253</v>
      </c>
      <c r="G160" s="318">
        <f t="shared" si="36"/>
        <v>3521824.5299999984</v>
      </c>
      <c r="H160" s="318">
        <f t="shared" si="36"/>
        <v>3446383.8900000006</v>
      </c>
      <c r="I160" s="318">
        <f t="shared" si="36"/>
        <v>-2857785.8100000005</v>
      </c>
      <c r="K160" s="371"/>
      <c r="L160" s="371"/>
      <c r="M160" s="371"/>
      <c r="N160" s="371"/>
      <c r="O160" s="371"/>
    </row>
    <row r="163" spans="5:5">
      <c r="E163" s="69"/>
    </row>
  </sheetData>
  <mergeCells count="7">
    <mergeCell ref="B2:I2"/>
    <mergeCell ref="B3:I3"/>
    <mergeCell ref="B4:I4"/>
    <mergeCell ref="B5:I5"/>
    <mergeCell ref="B7:C9"/>
    <mergeCell ref="D7:H7"/>
    <mergeCell ref="I7:I8"/>
  </mergeCells>
  <printOptions horizontalCentered="1"/>
  <pageMargins left="0.11811023622047245" right="0.11811023622047245" top="0.15748031496062992" bottom="0.15748031496062992" header="0.31496062992125984" footer="0.31496062992125984"/>
  <pageSetup scale="65" fitToHeight="2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81"/>
  <sheetViews>
    <sheetView topLeftCell="A7" zoomScale="93" zoomScaleNormal="90" workbookViewId="0">
      <selection activeCell="I30" sqref="I30"/>
    </sheetView>
  </sheetViews>
  <sheetFormatPr baseColWidth="10" defaultColWidth="12.5703125" defaultRowHeight="15"/>
  <cols>
    <col min="1" max="1" width="5" style="129" customWidth="1"/>
    <col min="2" max="2" width="52" style="129" customWidth="1"/>
    <col min="3" max="3" width="19.140625" style="129" customWidth="1"/>
    <col min="4" max="4" width="19" style="129" customWidth="1"/>
    <col min="5" max="5" width="18.85546875" style="129" customWidth="1"/>
    <col min="6" max="6" width="19.5703125" style="129" customWidth="1"/>
    <col min="7" max="7" width="19.85546875" style="129" customWidth="1"/>
    <col min="8" max="8" width="20.28515625" style="129" customWidth="1"/>
    <col min="9" max="9" width="1.5703125" style="129" customWidth="1"/>
    <col min="10" max="10" width="8.28515625" style="129" customWidth="1"/>
    <col min="11" max="11" width="12.5703125" style="271" customWidth="1"/>
    <col min="12" max="12" width="2.7109375" style="271" customWidth="1"/>
    <col min="13" max="13" width="12.5703125" style="271" customWidth="1"/>
    <col min="14" max="14" width="4.42578125" style="271" customWidth="1"/>
    <col min="15" max="15" width="12.5703125" style="271" customWidth="1"/>
    <col min="16" max="16" width="5.28515625" style="271" customWidth="1"/>
    <col min="17" max="17" width="12.5703125" style="271"/>
    <col min="18" max="18" width="3.5703125" style="271" customWidth="1"/>
    <col min="19" max="19" width="12.5703125" style="271"/>
    <col min="20" max="16384" width="12.5703125" style="129"/>
  </cols>
  <sheetData>
    <row r="1" spans="2:22" ht="15.75" thickBot="1"/>
    <row r="2" spans="2:22" s="152" customFormat="1">
      <c r="B2" s="477" t="s">
        <v>524</v>
      </c>
      <c r="C2" s="478"/>
      <c r="D2" s="478"/>
      <c r="E2" s="478"/>
      <c r="F2" s="478"/>
      <c r="G2" s="478"/>
      <c r="H2" s="479"/>
      <c r="K2" s="332"/>
      <c r="L2" s="332"/>
      <c r="M2" s="332"/>
      <c r="N2" s="332"/>
      <c r="O2" s="332"/>
      <c r="P2" s="332"/>
      <c r="Q2" s="332"/>
      <c r="R2" s="332"/>
      <c r="S2" s="332"/>
    </row>
    <row r="3" spans="2:22" s="152" customFormat="1">
      <c r="B3" s="480" t="s">
        <v>469</v>
      </c>
      <c r="C3" s="456"/>
      <c r="D3" s="456"/>
      <c r="E3" s="456"/>
      <c r="F3" s="456"/>
      <c r="G3" s="456"/>
      <c r="H3" s="481"/>
      <c r="K3" s="332"/>
      <c r="L3" s="332"/>
      <c r="M3" s="332"/>
      <c r="N3" s="332"/>
      <c r="O3" s="332"/>
      <c r="P3" s="332"/>
      <c r="Q3" s="332"/>
      <c r="R3" s="332"/>
      <c r="S3" s="332"/>
    </row>
    <row r="4" spans="2:22" s="152" customFormat="1">
      <c r="B4" s="482" t="s">
        <v>470</v>
      </c>
      <c r="C4" s="459"/>
      <c r="D4" s="459"/>
      <c r="E4" s="459"/>
      <c r="F4" s="459"/>
      <c r="G4" s="459"/>
      <c r="H4" s="483"/>
      <c r="K4" s="332"/>
      <c r="L4" s="332"/>
      <c r="M4" s="332"/>
      <c r="N4" s="332"/>
      <c r="O4" s="332"/>
      <c r="P4" s="332"/>
      <c r="Q4" s="332"/>
      <c r="R4" s="332"/>
      <c r="S4" s="332"/>
    </row>
    <row r="5" spans="2:22" s="152" customFormat="1">
      <c r="B5" s="482" t="s">
        <v>543</v>
      </c>
      <c r="C5" s="459"/>
      <c r="D5" s="459"/>
      <c r="E5" s="459"/>
      <c r="F5" s="459"/>
      <c r="G5" s="459"/>
      <c r="H5" s="483"/>
      <c r="K5" s="332"/>
      <c r="L5" s="332"/>
      <c r="M5" s="332"/>
      <c r="N5" s="332"/>
      <c r="O5" s="332"/>
      <c r="P5" s="332"/>
      <c r="Q5" s="332"/>
      <c r="R5" s="332"/>
      <c r="S5" s="332"/>
    </row>
    <row r="6" spans="2:22" s="152" customFormat="1" ht="15.75" thickBot="1">
      <c r="B6" s="484" t="s">
        <v>4</v>
      </c>
      <c r="C6" s="485"/>
      <c r="D6" s="485"/>
      <c r="E6" s="485"/>
      <c r="F6" s="485"/>
      <c r="G6" s="485"/>
      <c r="H6" s="486"/>
      <c r="K6" s="332"/>
      <c r="L6" s="332"/>
      <c r="M6" s="332"/>
      <c r="N6" s="332"/>
      <c r="O6" s="332"/>
      <c r="P6" s="332"/>
      <c r="Q6" s="332"/>
      <c r="R6" s="332"/>
      <c r="S6" s="332"/>
    </row>
    <row r="7" spans="2:22" s="153" customFormat="1" ht="7.5" customHeight="1" thickBot="1">
      <c r="B7" s="150"/>
      <c r="C7" s="150"/>
      <c r="D7" s="150"/>
      <c r="E7" s="150"/>
      <c r="F7" s="150"/>
      <c r="G7" s="150"/>
      <c r="H7" s="150"/>
      <c r="K7" s="333"/>
      <c r="L7" s="333"/>
      <c r="M7" s="333"/>
      <c r="N7" s="333"/>
      <c r="O7" s="333"/>
      <c r="P7" s="333"/>
      <c r="Q7" s="333"/>
      <c r="R7" s="333"/>
      <c r="S7" s="333"/>
    </row>
    <row r="8" spans="2:22" s="152" customFormat="1" ht="15.75" thickBot="1">
      <c r="B8" s="474" t="s">
        <v>128</v>
      </c>
      <c r="C8" s="476" t="s">
        <v>455</v>
      </c>
      <c r="D8" s="476"/>
      <c r="E8" s="476"/>
      <c r="F8" s="476"/>
      <c r="G8" s="476"/>
      <c r="H8" s="474" t="s">
        <v>149</v>
      </c>
      <c r="K8" s="332"/>
      <c r="L8" s="332"/>
      <c r="M8" s="332"/>
      <c r="N8" s="332"/>
      <c r="O8" s="332"/>
      <c r="P8" s="332"/>
      <c r="Q8" s="332"/>
      <c r="R8" s="332"/>
      <c r="S8" s="332"/>
    </row>
    <row r="9" spans="2:22" s="152" customFormat="1" ht="30.75" thickBot="1">
      <c r="B9" s="475"/>
      <c r="C9" s="183" t="s">
        <v>150</v>
      </c>
      <c r="D9" s="184" t="s">
        <v>151</v>
      </c>
      <c r="E9" s="183" t="s">
        <v>152</v>
      </c>
      <c r="F9" s="183" t="s">
        <v>153</v>
      </c>
      <c r="G9" s="183" t="s">
        <v>154</v>
      </c>
      <c r="H9" s="475"/>
      <c r="J9" s="320"/>
      <c r="K9" s="334"/>
      <c r="L9" s="334"/>
      <c r="M9" s="334"/>
      <c r="N9" s="334"/>
      <c r="O9" s="334"/>
      <c r="P9" s="334"/>
      <c r="Q9" s="334"/>
      <c r="R9" s="334"/>
      <c r="S9" s="334"/>
      <c r="T9" s="320"/>
      <c r="U9" s="320"/>
      <c r="V9" s="320"/>
    </row>
    <row r="10" spans="2:22" s="116" customFormat="1">
      <c r="B10" s="115" t="s">
        <v>456</v>
      </c>
      <c r="C10" s="324">
        <f>SUM(C12:C17)</f>
        <v>10146314</v>
      </c>
      <c r="D10" s="324">
        <f t="shared" ref="D10:E10" si="0">SUM(D12:D17)</f>
        <v>863237.72</v>
      </c>
      <c r="E10" s="324">
        <f t="shared" si="0"/>
        <v>11009551.719999999</v>
      </c>
      <c r="F10" s="324">
        <f>SUM(F12:F17)</f>
        <v>3386835.23</v>
      </c>
      <c r="G10" s="324">
        <f>SUM(G12:G17)</f>
        <v>3386834.63</v>
      </c>
      <c r="H10" s="324">
        <f>SUM(H12:H17)</f>
        <v>7622716.4900000002</v>
      </c>
      <c r="J10" s="321"/>
      <c r="K10" s="335"/>
      <c r="L10" s="335"/>
      <c r="M10" s="335" t="s">
        <v>531</v>
      </c>
      <c r="N10" s="335"/>
      <c r="O10" s="335"/>
      <c r="P10" s="335"/>
      <c r="Q10" s="335"/>
      <c r="R10" s="335"/>
      <c r="S10" s="335"/>
      <c r="T10" s="322"/>
      <c r="U10" s="322"/>
      <c r="V10" s="322"/>
    </row>
    <row r="11" spans="2:22" s="116" customFormat="1" ht="5.25" customHeight="1">
      <c r="B11" s="115"/>
      <c r="C11" s="324"/>
      <c r="D11" s="324"/>
      <c r="E11" s="324"/>
      <c r="F11" s="324"/>
      <c r="G11" s="324"/>
      <c r="H11" s="324"/>
      <c r="J11" s="321"/>
      <c r="K11" s="335"/>
      <c r="L11" s="335"/>
      <c r="M11" s="335"/>
      <c r="N11" s="335"/>
      <c r="O11" s="335"/>
      <c r="P11" s="335"/>
      <c r="Q11" s="335"/>
      <c r="R11" s="335"/>
      <c r="S11" s="335"/>
      <c r="T11" s="322"/>
      <c r="U11" s="322"/>
      <c r="V11" s="322"/>
    </row>
    <row r="12" spans="2:22" s="116" customFormat="1">
      <c r="B12" s="270" t="s">
        <v>525</v>
      </c>
      <c r="C12" s="117">
        <v>222400</v>
      </c>
      <c r="D12" s="117">
        <v>-41965.48</v>
      </c>
      <c r="E12" s="117">
        <f>C12+D12</f>
        <v>180434.52</v>
      </c>
      <c r="F12" s="372">
        <v>60448.84</v>
      </c>
      <c r="G12" s="117">
        <v>60448.84</v>
      </c>
      <c r="H12" s="117">
        <f>E12-F12</f>
        <v>119985.68</v>
      </c>
      <c r="I12" s="118"/>
      <c r="J12" s="322"/>
      <c r="K12" s="335">
        <f>F12*100/$F$10</f>
        <v>1.784817857820618</v>
      </c>
      <c r="L12" s="335"/>
      <c r="M12" s="336">
        <v>13832.99</v>
      </c>
      <c r="N12" s="335"/>
      <c r="O12" s="336">
        <f>F12-M12</f>
        <v>46615.85</v>
      </c>
      <c r="P12" s="335"/>
      <c r="Q12" s="335"/>
      <c r="R12" s="335"/>
      <c r="S12" s="335"/>
      <c r="T12" s="322"/>
      <c r="U12" s="322"/>
      <c r="V12" s="322"/>
    </row>
    <row r="13" spans="2:22" s="116" customFormat="1">
      <c r="B13" s="270" t="s">
        <v>526</v>
      </c>
      <c r="C13" s="117">
        <v>4338244</v>
      </c>
      <c r="D13" s="117">
        <v>836072.81</v>
      </c>
      <c r="E13" s="117">
        <f t="shared" ref="E13:E17" si="1">C13+D13</f>
        <v>5174316.8100000005</v>
      </c>
      <c r="F13" s="117">
        <v>3134200.77</v>
      </c>
      <c r="G13" s="117">
        <v>3134200.17</v>
      </c>
      <c r="H13" s="117">
        <f t="shared" ref="H13:H17" si="2">E13-F13</f>
        <v>2040116.0400000005</v>
      </c>
      <c r="I13" s="118"/>
      <c r="J13" s="322"/>
      <c r="K13" s="335">
        <f t="shared" ref="K13:K17" si="3">F13*100/$F$10</f>
        <v>92.54069233241087</v>
      </c>
      <c r="L13" s="335"/>
      <c r="M13" s="336">
        <v>17584.63</v>
      </c>
      <c r="N13" s="335"/>
      <c r="O13" s="336">
        <f t="shared" ref="O13:O17" si="4">F13-M13</f>
        <v>3116616.14</v>
      </c>
      <c r="P13" s="335"/>
      <c r="Q13" s="335"/>
      <c r="R13" s="335"/>
      <c r="S13" s="335"/>
      <c r="T13" s="322"/>
      <c r="U13" s="322"/>
      <c r="V13" s="322"/>
    </row>
    <row r="14" spans="2:22" s="116" customFormat="1">
      <c r="B14" s="270" t="s">
        <v>527</v>
      </c>
      <c r="C14" s="117">
        <v>5527670</v>
      </c>
      <c r="D14" s="117">
        <v>-15894.66</v>
      </c>
      <c r="E14" s="117">
        <f t="shared" si="1"/>
        <v>5511775.3399999999</v>
      </c>
      <c r="F14" s="117">
        <v>59996.57</v>
      </c>
      <c r="G14" s="117">
        <v>59996.57</v>
      </c>
      <c r="H14" s="117">
        <f t="shared" si="2"/>
        <v>5451778.7699999996</v>
      </c>
      <c r="I14" s="118"/>
      <c r="J14" s="322"/>
      <c r="K14" s="335">
        <f t="shared" si="3"/>
        <v>1.7714640933388426</v>
      </c>
      <c r="L14" s="335"/>
      <c r="M14" s="336">
        <v>144064.66</v>
      </c>
      <c r="N14" s="335"/>
      <c r="O14" s="336">
        <f t="shared" si="4"/>
        <v>-84068.09</v>
      </c>
      <c r="P14" s="335"/>
      <c r="Q14" s="335"/>
      <c r="R14" s="335"/>
      <c r="S14" s="335"/>
      <c r="T14" s="322"/>
      <c r="U14" s="322"/>
      <c r="V14" s="322"/>
    </row>
    <row r="15" spans="2:22" s="116" customFormat="1">
      <c r="B15" s="270" t="s">
        <v>528</v>
      </c>
      <c r="C15" s="117">
        <v>0</v>
      </c>
      <c r="D15" s="117">
        <v>734.7</v>
      </c>
      <c r="E15" s="117">
        <f t="shared" si="1"/>
        <v>734.7</v>
      </c>
      <c r="F15" s="117">
        <v>734.7</v>
      </c>
      <c r="G15" s="117">
        <v>734.7</v>
      </c>
      <c r="H15" s="117">
        <f t="shared" si="2"/>
        <v>0</v>
      </c>
      <c r="I15" s="118"/>
      <c r="J15" s="322"/>
      <c r="K15" s="335">
        <f t="shared" si="3"/>
        <v>2.1692817929025734E-2</v>
      </c>
      <c r="L15" s="335"/>
      <c r="M15" s="336">
        <v>4971.8599999999997</v>
      </c>
      <c r="N15" s="335"/>
      <c r="O15" s="336">
        <f t="shared" si="4"/>
        <v>-4237.16</v>
      </c>
      <c r="P15" s="335"/>
      <c r="Q15" s="335"/>
      <c r="R15" s="335"/>
      <c r="S15" s="335"/>
      <c r="T15" s="322"/>
      <c r="U15" s="322"/>
      <c r="V15" s="322"/>
    </row>
    <row r="16" spans="2:22" s="119" customFormat="1">
      <c r="B16" s="270" t="s">
        <v>530</v>
      </c>
      <c r="C16" s="117">
        <v>47000</v>
      </c>
      <c r="D16" s="117">
        <v>74980.52</v>
      </c>
      <c r="E16" s="117">
        <f t="shared" si="1"/>
        <v>121980.52</v>
      </c>
      <c r="F16" s="117">
        <v>111144.52</v>
      </c>
      <c r="G16" s="117">
        <v>111144.52</v>
      </c>
      <c r="H16" s="117">
        <f t="shared" si="2"/>
        <v>10836</v>
      </c>
      <c r="J16" s="323"/>
      <c r="K16" s="335">
        <f t="shared" si="3"/>
        <v>3.2816630409268539</v>
      </c>
      <c r="L16" s="337"/>
      <c r="M16" s="336">
        <v>11448.32</v>
      </c>
      <c r="N16" s="337"/>
      <c r="O16" s="336">
        <f t="shared" si="4"/>
        <v>99696.200000000012</v>
      </c>
      <c r="P16" s="337"/>
      <c r="Q16" s="337"/>
      <c r="R16" s="337"/>
      <c r="S16" s="337"/>
      <c r="T16" s="323"/>
      <c r="U16" s="323"/>
      <c r="V16" s="323"/>
    </row>
    <row r="17" spans="2:19" s="119" customFormat="1">
      <c r="B17" s="270" t="s">
        <v>529</v>
      </c>
      <c r="C17" s="117">
        <v>11000</v>
      </c>
      <c r="D17" s="117">
        <v>9309.83</v>
      </c>
      <c r="E17" s="117">
        <f t="shared" si="1"/>
        <v>20309.830000000002</v>
      </c>
      <c r="F17" s="117">
        <v>20309.830000000002</v>
      </c>
      <c r="G17" s="117">
        <v>20309.830000000002</v>
      </c>
      <c r="H17" s="117">
        <f t="shared" si="2"/>
        <v>0</v>
      </c>
      <c r="K17" s="335">
        <f t="shared" si="3"/>
        <v>0.59966985757379176</v>
      </c>
      <c r="L17" s="338"/>
      <c r="M17" s="336">
        <v>9681.73</v>
      </c>
      <c r="N17" s="338"/>
      <c r="O17" s="336">
        <f t="shared" si="4"/>
        <v>10628.100000000002</v>
      </c>
      <c r="P17" s="338"/>
      <c r="Q17" s="338"/>
      <c r="R17" s="338"/>
      <c r="S17" s="338"/>
    </row>
    <row r="18" spans="2:19" s="119" customFormat="1">
      <c r="B18" s="189"/>
      <c r="C18" s="117"/>
      <c r="D18" s="117"/>
      <c r="E18" s="117"/>
      <c r="F18" s="117"/>
      <c r="G18" s="117"/>
      <c r="H18" s="117"/>
      <c r="K18" s="338">
        <f>SUM(K12:K17)</f>
        <v>100</v>
      </c>
      <c r="L18" s="338"/>
      <c r="M18" s="339"/>
      <c r="N18" s="338"/>
      <c r="O18" s="338"/>
      <c r="P18" s="338"/>
      <c r="Q18" s="338"/>
      <c r="R18" s="338"/>
      <c r="S18" s="338"/>
    </row>
    <row r="19" spans="2:19" s="119" customFormat="1" ht="15" hidden="1" customHeight="1">
      <c r="B19" s="189"/>
      <c r="C19" s="117"/>
      <c r="D19" s="326">
        <v>-3708542.51</v>
      </c>
      <c r="E19" s="326"/>
      <c r="F19" s="326">
        <v>6146534.29</v>
      </c>
      <c r="G19" s="326">
        <v>6146225.79</v>
      </c>
      <c r="H19" s="117"/>
      <c r="K19" s="338"/>
      <c r="L19" s="338"/>
      <c r="M19" s="338"/>
      <c r="N19" s="338"/>
      <c r="O19" s="338"/>
      <c r="P19" s="338"/>
      <c r="Q19" s="338"/>
      <c r="R19" s="338"/>
      <c r="S19" s="338"/>
    </row>
    <row r="20" spans="2:19" s="119" customFormat="1">
      <c r="B20" s="120"/>
      <c r="C20" s="324"/>
      <c r="D20" s="324"/>
      <c r="E20" s="324"/>
      <c r="F20" s="324"/>
      <c r="G20" s="324"/>
      <c r="H20" s="324"/>
      <c r="K20" s="338"/>
      <c r="L20" s="338"/>
      <c r="M20" s="338"/>
      <c r="N20" s="338"/>
      <c r="O20" s="338"/>
      <c r="P20" s="338"/>
      <c r="Q20" s="338"/>
      <c r="R20" s="338"/>
      <c r="S20" s="338"/>
    </row>
    <row r="21" spans="2:19" s="124" customFormat="1">
      <c r="B21" s="121" t="s">
        <v>471</v>
      </c>
      <c r="C21" s="122">
        <f>SUM(C22:C27)</f>
        <v>9424514</v>
      </c>
      <c r="D21" s="122">
        <f>SUM(D22:D27)</f>
        <v>68993.47</v>
      </c>
      <c r="E21" s="122">
        <f>SUM(E22:E27)</f>
        <v>9493507.4700000007</v>
      </c>
      <c r="F21" s="122">
        <f>SUM(F22:F27)</f>
        <v>2711740.96</v>
      </c>
      <c r="G21" s="122">
        <f>SUM(G22:G27)</f>
        <v>2711740.96</v>
      </c>
      <c r="H21" s="122">
        <f t="shared" ref="H21:H27" si="5">E21-F21</f>
        <v>6781766.5100000007</v>
      </c>
      <c r="I21" s="123"/>
      <c r="K21" s="340"/>
      <c r="L21" s="340"/>
      <c r="M21" s="340" t="s">
        <v>532</v>
      </c>
      <c r="N21" s="340"/>
      <c r="O21" s="340"/>
      <c r="P21" s="340"/>
      <c r="Q21" s="340" t="s">
        <v>533</v>
      </c>
      <c r="R21" s="340"/>
      <c r="S21" s="340"/>
    </row>
    <row r="22" spans="2:19" s="126" customFormat="1">
      <c r="B22" s="270" t="s">
        <v>525</v>
      </c>
      <c r="C22" s="125">
        <v>0</v>
      </c>
      <c r="D22" s="125">
        <v>3431.39</v>
      </c>
      <c r="E22" s="125">
        <f>C22+D22</f>
        <v>3431.39</v>
      </c>
      <c r="F22" s="125">
        <v>3431.39</v>
      </c>
      <c r="G22" s="125">
        <v>3431.39</v>
      </c>
      <c r="H22" s="125">
        <f t="shared" si="5"/>
        <v>0</v>
      </c>
      <c r="I22" s="118"/>
      <c r="K22" s="341">
        <f>F22*100/$F$21</f>
        <v>0.12653826639842472</v>
      </c>
      <c r="L22" s="341"/>
      <c r="M22" s="341">
        <v>16252.18</v>
      </c>
      <c r="N22" s="341"/>
      <c r="O22" s="342">
        <f>O12-M22</f>
        <v>30363.67</v>
      </c>
      <c r="P22" s="341"/>
      <c r="Q22" s="341">
        <v>173.83</v>
      </c>
      <c r="R22" s="341"/>
      <c r="S22" s="342">
        <f>O22-Q22</f>
        <v>30189.839999999997</v>
      </c>
    </row>
    <row r="23" spans="2:19" s="126" customFormat="1">
      <c r="B23" s="270" t="s">
        <v>526</v>
      </c>
      <c r="C23" s="125">
        <v>9324514</v>
      </c>
      <c r="D23" s="125">
        <v>69619.48</v>
      </c>
      <c r="E23" s="125">
        <f t="shared" ref="E23:E27" si="6">C23+D23</f>
        <v>9394133.4800000004</v>
      </c>
      <c r="F23" s="125">
        <v>2697866.97</v>
      </c>
      <c r="G23" s="125">
        <v>2697866.97</v>
      </c>
      <c r="H23" s="125">
        <f t="shared" si="5"/>
        <v>6696266.5099999998</v>
      </c>
      <c r="I23" s="118"/>
      <c r="K23" s="341">
        <f t="shared" ref="K23:K27" si="7">F23*100/$F$21</f>
        <v>99.48837332899231</v>
      </c>
      <c r="L23" s="341"/>
      <c r="M23" s="341">
        <v>16252.18</v>
      </c>
      <c r="N23" s="341"/>
      <c r="O23" s="342">
        <f t="shared" ref="O23:O28" si="8">O13-M23</f>
        <v>3100363.96</v>
      </c>
      <c r="P23" s="341"/>
      <c r="Q23" s="341">
        <v>173.83</v>
      </c>
      <c r="R23" s="341"/>
      <c r="S23" s="342">
        <f t="shared" ref="S23:S27" si="9">O23-Q23</f>
        <v>3100190.13</v>
      </c>
    </row>
    <row r="24" spans="2:19" s="126" customFormat="1">
      <c r="B24" s="270" t="s">
        <v>527</v>
      </c>
      <c r="C24" s="125">
        <v>100000</v>
      </c>
      <c r="D24" s="125">
        <v>-11144.49</v>
      </c>
      <c r="E24" s="125">
        <f t="shared" si="6"/>
        <v>88855.51</v>
      </c>
      <c r="F24" s="125">
        <v>3355.51</v>
      </c>
      <c r="G24" s="125">
        <v>3355.51</v>
      </c>
      <c r="H24" s="125">
        <f t="shared" si="5"/>
        <v>85500</v>
      </c>
      <c r="K24" s="341">
        <f t="shared" si="7"/>
        <v>0.12374006402145432</v>
      </c>
      <c r="L24" s="341"/>
      <c r="M24" s="341">
        <v>16252.18</v>
      </c>
      <c r="N24" s="341"/>
      <c r="O24" s="342">
        <f t="shared" si="8"/>
        <v>-100320.26999999999</v>
      </c>
      <c r="P24" s="341"/>
      <c r="Q24" s="341">
        <v>173.83</v>
      </c>
      <c r="R24" s="341"/>
      <c r="S24" s="342">
        <f t="shared" si="9"/>
        <v>-100494.09999999999</v>
      </c>
    </row>
    <row r="25" spans="2:19" s="126" customFormat="1">
      <c r="B25" s="270" t="s">
        <v>528</v>
      </c>
      <c r="C25" s="125"/>
      <c r="D25" s="125">
        <v>250</v>
      </c>
      <c r="E25" s="125">
        <f t="shared" si="6"/>
        <v>250</v>
      </c>
      <c r="F25" s="125">
        <v>250</v>
      </c>
      <c r="G25" s="125">
        <v>250</v>
      </c>
      <c r="H25" s="125">
        <f t="shared" si="5"/>
        <v>0</v>
      </c>
      <c r="K25" s="341">
        <f t="shared" si="7"/>
        <v>9.2191696658223583E-3</v>
      </c>
      <c r="L25" s="341"/>
      <c r="M25" s="341">
        <v>16252.18</v>
      </c>
      <c r="N25" s="341"/>
      <c r="O25" s="342">
        <f t="shared" si="8"/>
        <v>-20489.34</v>
      </c>
      <c r="P25" s="341"/>
      <c r="Q25" s="341">
        <v>173.83</v>
      </c>
      <c r="R25" s="341"/>
      <c r="S25" s="342">
        <f t="shared" si="9"/>
        <v>-20663.170000000002</v>
      </c>
    </row>
    <row r="26" spans="2:19" s="126" customFormat="1">
      <c r="B26" s="270" t="s">
        <v>530</v>
      </c>
      <c r="C26" s="125"/>
      <c r="D26" s="125">
        <v>6837.09</v>
      </c>
      <c r="E26" s="125">
        <f t="shared" si="6"/>
        <v>6837.09</v>
      </c>
      <c r="F26" s="125">
        <v>6837.09</v>
      </c>
      <c r="G26" s="125">
        <v>6837.09</v>
      </c>
      <c r="H26" s="125">
        <f t="shared" si="5"/>
        <v>0</v>
      </c>
      <c r="K26" s="341">
        <f t="shared" si="7"/>
        <v>0.25212917092198955</v>
      </c>
      <c r="L26" s="341"/>
      <c r="M26" s="341">
        <v>16252.18</v>
      </c>
      <c r="N26" s="341"/>
      <c r="O26" s="342">
        <f t="shared" si="8"/>
        <v>83444.020000000019</v>
      </c>
      <c r="P26" s="341"/>
      <c r="Q26" s="341">
        <v>173.84</v>
      </c>
      <c r="R26" s="341"/>
      <c r="S26" s="342">
        <f t="shared" si="9"/>
        <v>83270.180000000022</v>
      </c>
    </row>
    <row r="27" spans="2:19" s="126" customFormat="1">
      <c r="B27" s="270" t="s">
        <v>529</v>
      </c>
      <c r="C27" s="125"/>
      <c r="D27" s="125"/>
      <c r="E27" s="125">
        <f t="shared" si="6"/>
        <v>0</v>
      </c>
      <c r="F27" s="125"/>
      <c r="G27" s="125"/>
      <c r="H27" s="125">
        <f t="shared" si="5"/>
        <v>0</v>
      </c>
      <c r="K27" s="341">
        <f t="shared" si="7"/>
        <v>0</v>
      </c>
      <c r="L27" s="341"/>
      <c r="M27" s="341">
        <v>16252.18</v>
      </c>
      <c r="N27" s="341"/>
      <c r="O27" s="342">
        <f t="shared" si="8"/>
        <v>-5624.0799999999981</v>
      </c>
      <c r="P27" s="341"/>
      <c r="Q27" s="341">
        <v>173.84</v>
      </c>
      <c r="R27" s="341"/>
      <c r="S27" s="342">
        <f t="shared" si="9"/>
        <v>-5797.9199999999983</v>
      </c>
    </row>
    <row r="28" spans="2:19" s="126" customFormat="1" hidden="1">
      <c r="B28" s="189"/>
      <c r="C28" s="125"/>
      <c r="D28" s="327">
        <v>592507.97</v>
      </c>
      <c r="E28" s="327"/>
      <c r="F28" s="327">
        <v>9708823.3200000003</v>
      </c>
      <c r="G28" s="327">
        <v>9622713.1699999999</v>
      </c>
      <c r="H28" s="125"/>
      <c r="K28" s="341">
        <f t="shared" ref="K28" si="10">F28*100/$F$21</f>
        <v>358.02915777029085</v>
      </c>
      <c r="L28" s="341"/>
      <c r="M28" s="341"/>
      <c r="N28" s="341"/>
      <c r="O28" s="342">
        <f t="shared" si="8"/>
        <v>0</v>
      </c>
      <c r="P28" s="341"/>
      <c r="Q28" s="341"/>
      <c r="R28" s="341"/>
      <c r="S28" s="341"/>
    </row>
    <row r="29" spans="2:19" s="126" customFormat="1" ht="15.75" thickBot="1">
      <c r="B29" s="189"/>
      <c r="C29" s="125"/>
      <c r="D29" s="125"/>
      <c r="E29" s="125"/>
      <c r="F29" s="125"/>
      <c r="G29" s="125"/>
      <c r="H29" s="125"/>
      <c r="K29" s="341"/>
      <c r="L29" s="341"/>
      <c r="M29" s="341">
        <f>SUM(M22:M28)</f>
        <v>97513.079999999987</v>
      </c>
      <c r="N29" s="341"/>
      <c r="O29" s="342"/>
      <c r="P29" s="341"/>
      <c r="Q29" s="341">
        <f>SUM(Q22:Q28)</f>
        <v>1043</v>
      </c>
      <c r="R29" s="341"/>
      <c r="S29" s="341"/>
    </row>
    <row r="30" spans="2:19" ht="15.75" thickBot="1">
      <c r="B30" s="127" t="s">
        <v>472</v>
      </c>
      <c r="C30" s="128">
        <f>C10+C21</f>
        <v>19570828</v>
      </c>
      <c r="D30" s="128">
        <f t="shared" ref="D30:F30" si="11">D10+D21</f>
        <v>932231.19</v>
      </c>
      <c r="E30" s="128">
        <f t="shared" si="11"/>
        <v>20503059.189999998</v>
      </c>
      <c r="F30" s="128">
        <f t="shared" si="11"/>
        <v>6098576.1899999995</v>
      </c>
      <c r="G30" s="128">
        <f>G10+G21</f>
        <v>6098575.5899999999</v>
      </c>
      <c r="H30" s="128">
        <f>H10+H21</f>
        <v>14404483</v>
      </c>
      <c r="K30" s="271">
        <f>SUM(K22:K27)</f>
        <v>100</v>
      </c>
    </row>
    <row r="31" spans="2:19" hidden="1">
      <c r="C31" s="130">
        <v>9110631</v>
      </c>
      <c r="D31" s="130">
        <v>892597.0199999999</v>
      </c>
      <c r="E31" s="130">
        <v>10003228.02</v>
      </c>
      <c r="F31" s="130">
        <v>9708823.3200000003</v>
      </c>
      <c r="G31" s="130">
        <v>9428930.709999999</v>
      </c>
      <c r="H31" s="130">
        <v>294404.7</v>
      </c>
    </row>
    <row r="32" spans="2:19" hidden="1">
      <c r="C32" s="130"/>
      <c r="D32" s="130"/>
      <c r="E32" s="130"/>
      <c r="F32" s="130"/>
      <c r="G32" s="130"/>
      <c r="H32" s="130"/>
    </row>
    <row r="33" spans="3:9" hidden="1">
      <c r="C33" s="130">
        <v>19221262</v>
      </c>
      <c r="D33" s="130">
        <v>-3086034.44</v>
      </c>
      <c r="E33" s="130">
        <v>16135227.559999999</v>
      </c>
      <c r="F33" s="130">
        <v>15855357.609999999</v>
      </c>
      <c r="G33" s="130">
        <v>15575156.5</v>
      </c>
      <c r="H33" s="130">
        <v>279869.95</v>
      </c>
    </row>
    <row r="34" spans="3:9" hidden="1">
      <c r="C34" s="130"/>
      <c r="D34" s="130"/>
      <c r="E34" s="130"/>
      <c r="F34" s="130"/>
      <c r="G34" s="130"/>
      <c r="H34" s="130"/>
    </row>
    <row r="35" spans="3:9" hidden="1">
      <c r="C35" s="330">
        <f>C10+C21</f>
        <v>19570828</v>
      </c>
      <c r="D35" s="330">
        <f t="shared" ref="D35:H35" si="12">D10+D21</f>
        <v>932231.19</v>
      </c>
      <c r="E35" s="330">
        <f t="shared" si="12"/>
        <v>20503059.189999998</v>
      </c>
      <c r="F35" s="330">
        <f t="shared" si="12"/>
        <v>6098576.1899999995</v>
      </c>
      <c r="G35" s="330">
        <f t="shared" si="12"/>
        <v>6098575.5899999999</v>
      </c>
      <c r="H35" s="330">
        <f t="shared" si="12"/>
        <v>14404483</v>
      </c>
    </row>
    <row r="36" spans="3:9" hidden="1">
      <c r="C36" s="271"/>
      <c r="D36" s="271"/>
      <c r="E36" s="271"/>
      <c r="F36" s="271"/>
    </row>
    <row r="37" spans="3:9" hidden="1">
      <c r="C37" s="330">
        <f>C33-C35</f>
        <v>-349566</v>
      </c>
      <c r="D37" s="330">
        <f t="shared" ref="D37:H37" si="13">D33-D35</f>
        <v>-4018265.63</v>
      </c>
      <c r="E37" s="330">
        <f t="shared" si="13"/>
        <v>-4367831.629999999</v>
      </c>
      <c r="F37" s="330">
        <f t="shared" si="13"/>
        <v>9756781.4199999999</v>
      </c>
      <c r="G37" s="330">
        <f t="shared" si="13"/>
        <v>9476580.9100000001</v>
      </c>
      <c r="H37" s="330">
        <f t="shared" si="13"/>
        <v>-14124613.050000001</v>
      </c>
    </row>
    <row r="38" spans="3:9" hidden="1">
      <c r="C38" s="272">
        <f>C37-C10</f>
        <v>-10495880</v>
      </c>
      <c r="D38" s="273">
        <f>C38/6</f>
        <v>-1749313.3333333333</v>
      </c>
      <c r="E38" s="271"/>
      <c r="F38" s="271"/>
    </row>
    <row r="39" spans="3:9" hidden="1">
      <c r="C39" s="271"/>
      <c r="D39" s="271"/>
      <c r="E39" s="271"/>
      <c r="F39" s="271"/>
    </row>
    <row r="40" spans="3:9" hidden="1">
      <c r="C40" s="271"/>
      <c r="D40" s="271"/>
      <c r="E40" s="271"/>
      <c r="F40" s="271"/>
    </row>
    <row r="41" spans="3:9">
      <c r="C41" s="271">
        <v>10123612</v>
      </c>
    </row>
    <row r="42" spans="3:9">
      <c r="C42" s="272">
        <v>19407224</v>
      </c>
      <c r="D42" s="272">
        <v>1759873.9100000001</v>
      </c>
      <c r="E42" s="272">
        <v>21167097.91</v>
      </c>
      <c r="F42" s="272">
        <v>9620400.7199999988</v>
      </c>
      <c r="G42" s="272">
        <v>9544959.4800000004</v>
      </c>
      <c r="H42" s="272">
        <v>11546697.189999999</v>
      </c>
      <c r="I42" s="130"/>
    </row>
    <row r="43" spans="3:9">
      <c r="C43" s="272"/>
      <c r="D43" s="272"/>
      <c r="E43" s="272">
        <f>G12+G22</f>
        <v>63880.229999999996</v>
      </c>
      <c r="F43" s="272"/>
      <c r="G43" s="272">
        <f>F30-G30</f>
        <v>0.59999999962747097</v>
      </c>
      <c r="H43" s="272"/>
      <c r="I43" s="130"/>
    </row>
    <row r="44" spans="3:9">
      <c r="C44" s="272">
        <f>C42-C30</f>
        <v>-163604</v>
      </c>
      <c r="D44" s="272">
        <f t="shared" ref="D44:H44" si="14">D42-D30</f>
        <v>827642.7200000002</v>
      </c>
      <c r="E44" s="272">
        <f t="shared" si="14"/>
        <v>664038.72000000253</v>
      </c>
      <c r="F44" s="272">
        <f t="shared" si="14"/>
        <v>3521824.5299999993</v>
      </c>
      <c r="G44" s="272">
        <f t="shared" si="14"/>
        <v>3446383.8900000006</v>
      </c>
      <c r="H44" s="272">
        <f t="shared" si="14"/>
        <v>-2857785.8100000005</v>
      </c>
      <c r="I44" s="130"/>
    </row>
    <row r="45" spans="3:9">
      <c r="E45" s="272">
        <f t="shared" ref="E45:E48" si="15">G14+G24</f>
        <v>63352.08</v>
      </c>
      <c r="F45" s="271"/>
      <c r="G45" s="273">
        <v>201584.19</v>
      </c>
    </row>
    <row r="46" spans="3:9">
      <c r="E46" s="272">
        <f t="shared" si="15"/>
        <v>984.7</v>
      </c>
      <c r="F46" s="271"/>
      <c r="G46" s="273">
        <v>97513.08</v>
      </c>
    </row>
    <row r="47" spans="3:9">
      <c r="E47" s="272">
        <f t="shared" si="15"/>
        <v>117981.61</v>
      </c>
      <c r="F47" s="271"/>
      <c r="G47" s="273">
        <v>1043</v>
      </c>
    </row>
    <row r="48" spans="3:9">
      <c r="E48" s="272">
        <f t="shared" si="15"/>
        <v>20309.830000000002</v>
      </c>
      <c r="F48" s="271"/>
      <c r="G48" s="343">
        <f>SUM(G45:G47)</f>
        <v>300140.27</v>
      </c>
    </row>
    <row r="49" spans="3:8">
      <c r="E49" s="271"/>
      <c r="F49" s="271"/>
      <c r="G49" s="271"/>
    </row>
    <row r="58" spans="3:8">
      <c r="C58" s="130"/>
      <c r="D58" s="130"/>
      <c r="E58" s="130"/>
      <c r="F58" s="130"/>
      <c r="G58" s="130"/>
      <c r="H58" s="130"/>
    </row>
    <row r="59" spans="3:8">
      <c r="C59" s="130"/>
      <c r="D59" s="130"/>
      <c r="E59" s="130"/>
      <c r="F59" s="130"/>
      <c r="G59" s="130"/>
      <c r="H59" s="130"/>
    </row>
    <row r="60" spans="3:8">
      <c r="C60" s="130"/>
      <c r="D60" s="130"/>
      <c r="E60" s="130"/>
      <c r="F60" s="130"/>
      <c r="G60" s="130"/>
      <c r="H60" s="130"/>
    </row>
    <row r="61" spans="3:8">
      <c r="C61" s="130"/>
      <c r="D61" s="130"/>
      <c r="E61" s="130"/>
      <c r="F61" s="130"/>
      <c r="G61" s="130"/>
      <c r="H61" s="130"/>
    </row>
    <row r="62" spans="3:8">
      <c r="C62" s="130"/>
      <c r="D62" s="130"/>
      <c r="E62" s="130"/>
      <c r="F62" s="130"/>
      <c r="G62" s="130"/>
      <c r="H62" s="130"/>
    </row>
    <row r="63" spans="3:8">
      <c r="C63" s="130"/>
      <c r="D63" s="130"/>
      <c r="E63" s="130"/>
      <c r="F63" s="130"/>
      <c r="G63" s="130"/>
      <c r="H63" s="130"/>
    </row>
    <row r="64" spans="3:8">
      <c r="C64" s="130"/>
      <c r="D64" s="130"/>
      <c r="E64" s="130"/>
      <c r="F64" s="130"/>
      <c r="G64" s="130"/>
      <c r="H64" s="130"/>
    </row>
    <row r="65" spans="3:8">
      <c r="C65" s="130"/>
      <c r="D65" s="130"/>
      <c r="E65" s="130"/>
      <c r="F65" s="130"/>
      <c r="G65" s="130"/>
      <c r="H65" s="130"/>
    </row>
    <row r="66" spans="3:8">
      <c r="C66" s="130"/>
      <c r="D66" s="130"/>
      <c r="E66" s="130"/>
      <c r="F66" s="130"/>
      <c r="G66" s="130"/>
      <c r="H66" s="130"/>
    </row>
    <row r="67" spans="3:8">
      <c r="C67" s="130"/>
      <c r="D67" s="130"/>
      <c r="E67" s="130"/>
      <c r="F67" s="130"/>
      <c r="G67" s="130"/>
      <c r="H67" s="130"/>
    </row>
    <row r="68" spans="3:8">
      <c r="C68" s="130"/>
      <c r="D68" s="130"/>
      <c r="E68" s="130"/>
      <c r="F68" s="130"/>
      <c r="G68" s="130"/>
      <c r="H68" s="130"/>
    </row>
    <row r="69" spans="3:8">
      <c r="C69" s="130"/>
      <c r="D69" s="130"/>
      <c r="E69" s="130"/>
      <c r="F69" s="130"/>
      <c r="G69" s="130"/>
      <c r="H69" s="130"/>
    </row>
    <row r="70" spans="3:8">
      <c r="C70" s="130"/>
      <c r="D70" s="130"/>
      <c r="E70" s="130"/>
      <c r="F70" s="130"/>
      <c r="G70" s="130"/>
      <c r="H70" s="130"/>
    </row>
    <row r="71" spans="3:8">
      <c r="C71" s="130"/>
      <c r="D71" s="130"/>
      <c r="E71" s="130"/>
      <c r="F71" s="130"/>
      <c r="G71" s="130"/>
      <c r="H71" s="130"/>
    </row>
    <row r="72" spans="3:8">
      <c r="C72" s="130"/>
      <c r="D72" s="130"/>
      <c r="E72" s="130"/>
      <c r="F72" s="130"/>
      <c r="G72" s="130"/>
      <c r="H72" s="130"/>
    </row>
    <row r="73" spans="3:8">
      <c r="C73" s="130"/>
      <c r="D73" s="130"/>
      <c r="E73" s="130"/>
      <c r="F73" s="130"/>
      <c r="G73" s="130"/>
      <c r="H73" s="130"/>
    </row>
    <row r="74" spans="3:8">
      <c r="C74" s="130"/>
      <c r="D74" s="130"/>
      <c r="E74" s="130"/>
      <c r="F74" s="130"/>
      <c r="G74" s="130"/>
      <c r="H74" s="130"/>
    </row>
    <row r="75" spans="3:8">
      <c r="C75" s="130"/>
      <c r="D75" s="130"/>
      <c r="E75" s="130"/>
      <c r="F75" s="130"/>
      <c r="G75" s="130"/>
      <c r="H75" s="130"/>
    </row>
    <row r="76" spans="3:8">
      <c r="C76" s="130"/>
      <c r="D76" s="130"/>
      <c r="E76" s="130"/>
      <c r="F76" s="130"/>
      <c r="G76" s="130"/>
      <c r="H76" s="130"/>
    </row>
    <row r="77" spans="3:8">
      <c r="C77" s="130"/>
      <c r="D77" s="130"/>
      <c r="E77" s="130"/>
      <c r="F77" s="130"/>
      <c r="G77" s="130"/>
      <c r="H77" s="130"/>
    </row>
    <row r="78" spans="3:8">
      <c r="C78" s="130"/>
      <c r="D78" s="130"/>
      <c r="E78" s="130"/>
      <c r="F78" s="130"/>
      <c r="G78" s="130"/>
      <c r="H78" s="130"/>
    </row>
    <row r="79" spans="3:8">
      <c r="C79" s="130"/>
      <c r="D79" s="130"/>
      <c r="E79" s="130"/>
      <c r="F79" s="130"/>
      <c r="G79" s="130"/>
      <c r="H79" s="130"/>
    </row>
    <row r="80" spans="3:8">
      <c r="C80" s="130"/>
      <c r="D80" s="130"/>
      <c r="E80" s="130"/>
      <c r="F80" s="130"/>
      <c r="G80" s="130"/>
      <c r="H80" s="130"/>
    </row>
    <row r="81" spans="3:8">
      <c r="C81" s="130"/>
      <c r="D81" s="130"/>
      <c r="E81" s="130"/>
      <c r="F81" s="130"/>
      <c r="G81" s="130"/>
      <c r="H81" s="130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3"/>
  <sheetViews>
    <sheetView topLeftCell="A49" workbookViewId="0">
      <selection activeCell="I77" sqref="I77"/>
    </sheetView>
  </sheetViews>
  <sheetFormatPr baseColWidth="10" defaultRowHeight="12.75"/>
  <cols>
    <col min="1" max="1" width="1.5703125" customWidth="1"/>
    <col min="2" max="2" width="7.140625" customWidth="1"/>
    <col min="3" max="3" width="74.5703125" customWidth="1"/>
    <col min="4" max="4" width="15.42578125" customWidth="1"/>
    <col min="5" max="5" width="14" customWidth="1"/>
    <col min="6" max="6" width="15.5703125" customWidth="1"/>
    <col min="7" max="8" width="15.28515625" customWidth="1"/>
    <col min="9" max="9" width="16.7109375" customWidth="1"/>
  </cols>
  <sheetData>
    <row r="1" spans="1:9" ht="13.5" thickBot="1"/>
    <row r="2" spans="1:9" s="154" customFormat="1" ht="15">
      <c r="B2" s="489" t="s">
        <v>524</v>
      </c>
      <c r="C2" s="490"/>
      <c r="D2" s="490"/>
      <c r="E2" s="490"/>
      <c r="F2" s="490"/>
      <c r="G2" s="490"/>
      <c r="H2" s="490"/>
      <c r="I2" s="491"/>
    </row>
    <row r="3" spans="1:9" s="154" customFormat="1" ht="15">
      <c r="B3" s="492" t="s">
        <v>365</v>
      </c>
      <c r="C3" s="493"/>
      <c r="D3" s="493"/>
      <c r="E3" s="493"/>
      <c r="F3" s="493"/>
      <c r="G3" s="493"/>
      <c r="H3" s="493"/>
      <c r="I3" s="494"/>
    </row>
    <row r="4" spans="1:9" s="154" customFormat="1" ht="15">
      <c r="B4" s="492" t="s">
        <v>473</v>
      </c>
      <c r="C4" s="493"/>
      <c r="D4" s="493"/>
      <c r="E4" s="493"/>
      <c r="F4" s="493"/>
      <c r="G4" s="493"/>
      <c r="H4" s="493"/>
      <c r="I4" s="494"/>
    </row>
    <row r="5" spans="1:9" s="154" customFormat="1" ht="15">
      <c r="B5" s="492" t="s">
        <v>543</v>
      </c>
      <c r="C5" s="493"/>
      <c r="D5" s="493"/>
      <c r="E5" s="493"/>
      <c r="F5" s="493"/>
      <c r="G5" s="493"/>
      <c r="H5" s="493"/>
      <c r="I5" s="494"/>
    </row>
    <row r="6" spans="1:9" s="154" customFormat="1" ht="15.75" thickBot="1">
      <c r="B6" s="495" t="s">
        <v>4</v>
      </c>
      <c r="C6" s="496"/>
      <c r="D6" s="496"/>
      <c r="E6" s="496"/>
      <c r="F6" s="496"/>
      <c r="G6" s="496"/>
      <c r="H6" s="496"/>
      <c r="I6" s="497"/>
    </row>
    <row r="7" spans="1:9" s="158" customFormat="1" ht="7.5" customHeight="1" thickBot="1">
      <c r="A7" s="155"/>
      <c r="B7" s="156"/>
      <c r="C7" s="156"/>
      <c r="D7" s="157"/>
      <c r="E7" s="157"/>
      <c r="F7" s="157"/>
      <c r="G7" s="157"/>
      <c r="H7" s="157"/>
      <c r="I7" s="156"/>
    </row>
    <row r="8" spans="1:9" s="154" customFormat="1" ht="15.75" thickBot="1">
      <c r="B8" s="489" t="s">
        <v>128</v>
      </c>
      <c r="C8" s="498"/>
      <c r="D8" s="500" t="s">
        <v>455</v>
      </c>
      <c r="E8" s="501"/>
      <c r="F8" s="501"/>
      <c r="G8" s="501"/>
      <c r="H8" s="502"/>
      <c r="I8" s="503" t="s">
        <v>149</v>
      </c>
    </row>
    <row r="9" spans="1:9" s="154" customFormat="1" ht="30.75" thickBot="1">
      <c r="B9" s="495"/>
      <c r="C9" s="499"/>
      <c r="D9" s="185" t="s">
        <v>474</v>
      </c>
      <c r="E9" s="185" t="s">
        <v>475</v>
      </c>
      <c r="F9" s="185" t="s">
        <v>476</v>
      </c>
      <c r="G9" s="185" t="s">
        <v>153</v>
      </c>
      <c r="H9" s="185" t="s">
        <v>154</v>
      </c>
      <c r="I9" s="504"/>
    </row>
    <row r="10" spans="1:9" ht="7.9" customHeight="1">
      <c r="B10" s="487"/>
      <c r="C10" s="488"/>
      <c r="D10" s="132"/>
      <c r="E10" s="132"/>
      <c r="F10" s="132"/>
      <c r="G10" s="132"/>
      <c r="H10" s="132"/>
      <c r="I10" s="132"/>
    </row>
    <row r="11" spans="1:9" ht="14.45" customHeight="1">
      <c r="B11" s="133" t="s">
        <v>477</v>
      </c>
      <c r="C11" s="134"/>
      <c r="D11" s="282">
        <f>D12+D21+D29+D39</f>
        <v>10146314</v>
      </c>
      <c r="E11" s="282">
        <f t="shared" ref="E11:H11" si="0">E12+E21+E29+E39</f>
        <v>863237.72</v>
      </c>
      <c r="F11" s="282">
        <f t="shared" si="0"/>
        <v>11009551.719999999</v>
      </c>
      <c r="G11" s="282">
        <f t="shared" si="0"/>
        <v>3386835.23</v>
      </c>
      <c r="H11" s="282">
        <f t="shared" si="0"/>
        <v>3386834.63</v>
      </c>
      <c r="I11" s="310">
        <f>F11-G11</f>
        <v>7622716.4899999984</v>
      </c>
    </row>
    <row r="12" spans="1:9" ht="15">
      <c r="B12" s="133" t="s">
        <v>478</v>
      </c>
      <c r="C12" s="134"/>
      <c r="D12" s="280">
        <f>SUM(D13:D20)</f>
        <v>0</v>
      </c>
      <c r="E12" s="280">
        <f t="shared" ref="E12:H12" si="1">SUM(E13:E20)</f>
        <v>0</v>
      </c>
      <c r="F12" s="280">
        <f t="shared" si="1"/>
        <v>0</v>
      </c>
      <c r="G12" s="280">
        <f t="shared" si="1"/>
        <v>0</v>
      </c>
      <c r="H12" s="280">
        <f t="shared" si="1"/>
        <v>0</v>
      </c>
      <c r="I12" s="136"/>
    </row>
    <row r="13" spans="1:9" ht="15">
      <c r="B13" s="137"/>
      <c r="C13" s="138" t="s">
        <v>479</v>
      </c>
      <c r="D13" s="275"/>
      <c r="E13" s="276"/>
      <c r="F13" s="276"/>
      <c r="G13" s="276"/>
      <c r="H13" s="277"/>
      <c r="I13" s="140"/>
    </row>
    <row r="14" spans="1:9" ht="15">
      <c r="B14" s="137"/>
      <c r="C14" s="138" t="s">
        <v>480</v>
      </c>
      <c r="D14" s="275"/>
      <c r="E14" s="276"/>
      <c r="F14" s="276"/>
      <c r="G14" s="276"/>
      <c r="H14" s="277"/>
      <c r="I14" s="140"/>
    </row>
    <row r="15" spans="1:9" ht="15">
      <c r="B15" s="137"/>
      <c r="C15" s="138" t="s">
        <v>481</v>
      </c>
      <c r="D15" s="275"/>
      <c r="E15" s="276"/>
      <c r="F15" s="276"/>
      <c r="G15" s="276"/>
      <c r="H15" s="277"/>
      <c r="I15" s="139"/>
    </row>
    <row r="16" spans="1:9" ht="15">
      <c r="B16" s="137"/>
      <c r="C16" s="138" t="s">
        <v>482</v>
      </c>
      <c r="D16" s="275"/>
      <c r="E16" s="276"/>
      <c r="F16" s="276"/>
      <c r="G16" s="276"/>
      <c r="H16" s="276"/>
      <c r="I16" s="139"/>
    </row>
    <row r="17" spans="2:9" ht="15">
      <c r="B17" s="137"/>
      <c r="C17" s="138" t="s">
        <v>483</v>
      </c>
      <c r="D17" s="275"/>
      <c r="E17" s="276"/>
      <c r="F17" s="276"/>
      <c r="G17" s="276"/>
      <c r="H17" s="276"/>
      <c r="I17" s="139"/>
    </row>
    <row r="18" spans="2:9" ht="15">
      <c r="B18" s="137"/>
      <c r="C18" s="138" t="s">
        <v>484</v>
      </c>
      <c r="D18" s="275"/>
      <c r="E18" s="276"/>
      <c r="F18" s="276"/>
      <c r="G18" s="276"/>
      <c r="H18" s="276"/>
      <c r="I18" s="139"/>
    </row>
    <row r="19" spans="2:9" ht="15">
      <c r="B19" s="137"/>
      <c r="C19" s="138" t="s">
        <v>485</v>
      </c>
      <c r="D19" s="275"/>
      <c r="E19" s="276"/>
      <c r="F19" s="276"/>
      <c r="G19" s="276"/>
      <c r="H19" s="276"/>
      <c r="I19" s="139"/>
    </row>
    <row r="20" spans="2:9" ht="15">
      <c r="B20" s="137"/>
      <c r="C20" s="138" t="s">
        <v>486</v>
      </c>
      <c r="D20" s="275"/>
      <c r="E20" s="276"/>
      <c r="F20" s="276"/>
      <c r="G20" s="276"/>
      <c r="H20" s="276"/>
      <c r="I20" s="139"/>
    </row>
    <row r="21" spans="2:9" ht="15">
      <c r="B21" s="133" t="s">
        <v>487</v>
      </c>
      <c r="C21" s="134"/>
      <c r="D21" s="309">
        <f>SUM(D22:D28)</f>
        <v>10146314</v>
      </c>
      <c r="E21" s="309">
        <f t="shared" ref="E21:H21" si="2">SUM(E22:E28)</f>
        <v>863237.72</v>
      </c>
      <c r="F21" s="309">
        <f t="shared" si="2"/>
        <v>11009551.719999999</v>
      </c>
      <c r="G21" s="309">
        <f t="shared" si="2"/>
        <v>3386835.23</v>
      </c>
      <c r="H21" s="309">
        <f t="shared" si="2"/>
        <v>3386834.63</v>
      </c>
      <c r="I21" s="309">
        <f>F21-G21</f>
        <v>7622716.4899999984</v>
      </c>
    </row>
    <row r="22" spans="2:9" ht="15">
      <c r="B22" s="137"/>
      <c r="C22" s="138" t="s">
        <v>488</v>
      </c>
      <c r="D22" s="275"/>
      <c r="E22" s="276"/>
      <c r="F22" s="276"/>
      <c r="G22" s="276"/>
      <c r="H22" s="276"/>
      <c r="I22" s="139"/>
    </row>
    <row r="23" spans="2:9" ht="15">
      <c r="B23" s="137"/>
      <c r="C23" s="138" t="s">
        <v>489</v>
      </c>
      <c r="D23" s="275"/>
      <c r="E23" s="276"/>
      <c r="F23" s="276"/>
      <c r="G23" s="276"/>
      <c r="H23" s="276"/>
      <c r="I23" s="139"/>
    </row>
    <row r="24" spans="2:9" ht="15">
      <c r="B24" s="137"/>
      <c r="C24" s="138" t="s">
        <v>490</v>
      </c>
      <c r="D24" s="275"/>
      <c r="E24" s="276"/>
      <c r="F24" s="276"/>
      <c r="G24" s="276"/>
      <c r="H24" s="276"/>
      <c r="I24" s="139"/>
    </row>
    <row r="25" spans="2:9" ht="15">
      <c r="B25" s="137"/>
      <c r="C25" s="138" t="s">
        <v>491</v>
      </c>
      <c r="D25" s="275"/>
      <c r="E25" s="276"/>
      <c r="F25" s="276"/>
      <c r="G25" s="276"/>
      <c r="H25" s="276"/>
      <c r="I25" s="139"/>
    </row>
    <row r="26" spans="2:9" ht="15">
      <c r="B26" s="137"/>
      <c r="C26" s="138" t="s">
        <v>492</v>
      </c>
      <c r="D26" s="311">
        <f>'F6a. EAEPE OG'!D10</f>
        <v>10146314</v>
      </c>
      <c r="E26" s="308">
        <f>'F6a. EAEPE OG'!E10</f>
        <v>863237.72</v>
      </c>
      <c r="F26" s="308">
        <f>'F6a. EAEPE OG'!F10</f>
        <v>11009551.719999999</v>
      </c>
      <c r="G26" s="308">
        <f>'F6a. EAEPE OG'!G10</f>
        <v>3386835.23</v>
      </c>
      <c r="H26" s="308">
        <f>'F6a. EAEPE OG'!H10</f>
        <v>3386834.63</v>
      </c>
      <c r="I26" s="308">
        <f>F26-G26</f>
        <v>7622716.4899999984</v>
      </c>
    </row>
    <row r="27" spans="2:9" ht="15">
      <c r="B27" s="137"/>
      <c r="C27" s="138" t="s">
        <v>493</v>
      </c>
      <c r="D27" s="275"/>
      <c r="E27" s="276"/>
      <c r="F27" s="276"/>
      <c r="G27" s="276"/>
      <c r="H27" s="276"/>
      <c r="I27" s="139"/>
    </row>
    <row r="28" spans="2:9" ht="15">
      <c r="B28" s="137"/>
      <c r="C28" s="138" t="s">
        <v>494</v>
      </c>
      <c r="D28" s="275"/>
      <c r="E28" s="276"/>
      <c r="F28" s="276"/>
      <c r="G28" s="276"/>
      <c r="H28" s="276"/>
      <c r="I28" s="139"/>
    </row>
    <row r="29" spans="2:9" ht="15">
      <c r="B29" s="141" t="s">
        <v>495</v>
      </c>
      <c r="C29" s="142"/>
      <c r="D29" s="280">
        <f>SUM(D30:D38)</f>
        <v>0</v>
      </c>
      <c r="E29" s="280">
        <f t="shared" ref="E29:H29" si="3">SUM(E30:E38)</f>
        <v>0</v>
      </c>
      <c r="F29" s="280">
        <f t="shared" si="3"/>
        <v>0</v>
      </c>
      <c r="G29" s="280">
        <f t="shared" si="3"/>
        <v>0</v>
      </c>
      <c r="H29" s="280">
        <f t="shared" si="3"/>
        <v>0</v>
      </c>
      <c r="I29" s="135"/>
    </row>
    <row r="30" spans="2:9" ht="15">
      <c r="B30" s="137"/>
      <c r="C30" s="138" t="s">
        <v>496</v>
      </c>
      <c r="D30" s="275"/>
      <c r="E30" s="276"/>
      <c r="F30" s="276"/>
      <c r="G30" s="276"/>
      <c r="H30" s="276"/>
      <c r="I30" s="139"/>
    </row>
    <row r="31" spans="2:9" ht="15">
      <c r="B31" s="137"/>
      <c r="C31" s="138" t="s">
        <v>497</v>
      </c>
      <c r="D31" s="275"/>
      <c r="E31" s="276"/>
      <c r="F31" s="276"/>
      <c r="G31" s="276"/>
      <c r="H31" s="276"/>
      <c r="I31" s="139"/>
    </row>
    <row r="32" spans="2:9" ht="15">
      <c r="B32" s="137"/>
      <c r="C32" s="138" t="s">
        <v>498</v>
      </c>
      <c r="D32" s="275"/>
      <c r="E32" s="276"/>
      <c r="F32" s="276"/>
      <c r="G32" s="276"/>
      <c r="H32" s="276"/>
      <c r="I32" s="139"/>
    </row>
    <row r="33" spans="2:9" ht="15">
      <c r="B33" s="137"/>
      <c r="C33" s="138" t="s">
        <v>499</v>
      </c>
      <c r="D33" s="275"/>
      <c r="E33" s="276"/>
      <c r="F33" s="276"/>
      <c r="G33" s="276"/>
      <c r="H33" s="276"/>
      <c r="I33" s="139"/>
    </row>
    <row r="34" spans="2:9" ht="15">
      <c r="B34" s="137"/>
      <c r="C34" s="138" t="s">
        <v>500</v>
      </c>
      <c r="D34" s="275"/>
      <c r="E34" s="276"/>
      <c r="F34" s="276"/>
      <c r="G34" s="276"/>
      <c r="H34" s="276"/>
      <c r="I34" s="139"/>
    </row>
    <row r="35" spans="2:9" ht="15">
      <c r="B35" s="137"/>
      <c r="C35" s="138" t="s">
        <v>501</v>
      </c>
      <c r="D35" s="275"/>
      <c r="E35" s="276"/>
      <c r="F35" s="276"/>
      <c r="G35" s="276"/>
      <c r="H35" s="276"/>
      <c r="I35" s="139"/>
    </row>
    <row r="36" spans="2:9" ht="15">
      <c r="B36" s="137"/>
      <c r="C36" s="138" t="s">
        <v>502</v>
      </c>
      <c r="D36" s="275"/>
      <c r="E36" s="276"/>
      <c r="F36" s="276"/>
      <c r="G36" s="276"/>
      <c r="H36" s="276"/>
      <c r="I36" s="139"/>
    </row>
    <row r="37" spans="2:9" ht="15">
      <c r="B37" s="137"/>
      <c r="C37" s="138" t="s">
        <v>503</v>
      </c>
      <c r="D37" s="275"/>
      <c r="E37" s="276"/>
      <c r="F37" s="276"/>
      <c r="G37" s="276"/>
      <c r="H37" s="276"/>
      <c r="I37" s="139"/>
    </row>
    <row r="38" spans="2:9" ht="15">
      <c r="B38" s="137"/>
      <c r="C38" s="138" t="s">
        <v>504</v>
      </c>
      <c r="D38" s="275"/>
      <c r="E38" s="276"/>
      <c r="F38" s="276"/>
      <c r="G38" s="276"/>
      <c r="H38" s="276"/>
      <c r="I38" s="139"/>
    </row>
    <row r="39" spans="2:9" ht="15">
      <c r="B39" s="141" t="s">
        <v>505</v>
      </c>
      <c r="C39" s="142"/>
      <c r="D39" s="280">
        <f>SUM(D40:D43)</f>
        <v>0</v>
      </c>
      <c r="E39" s="280">
        <f t="shared" ref="E39:H39" si="4">SUM(E40:E43)</f>
        <v>0</v>
      </c>
      <c r="F39" s="280">
        <f t="shared" si="4"/>
        <v>0</v>
      </c>
      <c r="G39" s="280">
        <f t="shared" si="4"/>
        <v>0</v>
      </c>
      <c r="H39" s="280">
        <f t="shared" si="4"/>
        <v>0</v>
      </c>
      <c r="I39" s="135"/>
    </row>
    <row r="40" spans="2:9" ht="15">
      <c r="B40" s="137"/>
      <c r="C40" s="143" t="s">
        <v>506</v>
      </c>
      <c r="D40" s="275"/>
      <c r="E40" s="276"/>
      <c r="F40" s="276"/>
      <c r="G40" s="276"/>
      <c r="H40" s="276"/>
      <c r="I40" s="139"/>
    </row>
    <row r="41" spans="2:9" ht="30">
      <c r="B41" s="137"/>
      <c r="C41" s="144" t="s">
        <v>507</v>
      </c>
      <c r="D41" s="275"/>
      <c r="E41" s="276"/>
      <c r="F41" s="276"/>
      <c r="G41" s="276"/>
      <c r="H41" s="276"/>
      <c r="I41" s="139"/>
    </row>
    <row r="42" spans="2:9" ht="15">
      <c r="B42" s="137"/>
      <c r="C42" s="143" t="s">
        <v>508</v>
      </c>
      <c r="D42" s="275"/>
      <c r="E42" s="276"/>
      <c r="F42" s="276"/>
      <c r="G42" s="276"/>
      <c r="H42" s="276"/>
      <c r="I42" s="139"/>
    </row>
    <row r="43" spans="2:9" ht="15">
      <c r="B43" s="137"/>
      <c r="C43" s="143" t="s">
        <v>509</v>
      </c>
      <c r="D43" s="275"/>
      <c r="E43" s="276"/>
      <c r="F43" s="276"/>
      <c r="G43" s="276"/>
      <c r="H43" s="276"/>
      <c r="I43" s="139"/>
    </row>
    <row r="44" spans="2:9" ht="15">
      <c r="B44" s="133" t="s">
        <v>510</v>
      </c>
      <c r="C44" s="134"/>
      <c r="D44" s="282">
        <f>D45+D54+D62+D72</f>
        <v>9424514</v>
      </c>
      <c r="E44" s="282">
        <f t="shared" ref="E44:H44" si="5">E45+E54+E62+E72</f>
        <v>68993.47</v>
      </c>
      <c r="F44" s="282">
        <f t="shared" si="5"/>
        <v>9493507.4700000007</v>
      </c>
      <c r="G44" s="282">
        <f t="shared" si="5"/>
        <v>2711740.9600000004</v>
      </c>
      <c r="H44" s="282">
        <f t="shared" si="5"/>
        <v>2711740.9600000004</v>
      </c>
      <c r="I44" s="282">
        <f>F44-G44</f>
        <v>6781766.5099999998</v>
      </c>
    </row>
    <row r="45" spans="2:9" ht="15">
      <c r="B45" s="145" t="s">
        <v>478</v>
      </c>
      <c r="C45" s="146"/>
      <c r="D45" s="274"/>
      <c r="E45" s="274"/>
      <c r="F45" s="274"/>
      <c r="G45" s="274"/>
      <c r="H45" s="274"/>
      <c r="I45" s="135"/>
    </row>
    <row r="46" spans="2:9" ht="15">
      <c r="B46" s="137"/>
      <c r="C46" s="143" t="s">
        <v>479</v>
      </c>
      <c r="D46" s="275"/>
      <c r="E46" s="276"/>
      <c r="F46" s="276"/>
      <c r="G46" s="276"/>
      <c r="H46" s="276"/>
      <c r="I46" s="139"/>
    </row>
    <row r="47" spans="2:9" ht="15">
      <c r="B47" s="137"/>
      <c r="C47" s="143" t="s">
        <v>480</v>
      </c>
      <c r="D47" s="275"/>
      <c r="E47" s="276"/>
      <c r="F47" s="276"/>
      <c r="G47" s="276"/>
      <c r="H47" s="276"/>
      <c r="I47" s="139"/>
    </row>
    <row r="48" spans="2:9" ht="15">
      <c r="B48" s="137"/>
      <c r="C48" s="143" t="s">
        <v>481</v>
      </c>
      <c r="D48" s="275"/>
      <c r="E48" s="276"/>
      <c r="F48" s="276"/>
      <c r="G48" s="276"/>
      <c r="H48" s="276"/>
      <c r="I48" s="139"/>
    </row>
    <row r="49" spans="2:9" ht="15">
      <c r="B49" s="137"/>
      <c r="C49" s="143" t="s">
        <v>482</v>
      </c>
      <c r="D49" s="275"/>
      <c r="E49" s="276"/>
      <c r="F49" s="276"/>
      <c r="G49" s="276"/>
      <c r="H49" s="276"/>
      <c r="I49" s="139"/>
    </row>
    <row r="50" spans="2:9" ht="15">
      <c r="B50" s="137"/>
      <c r="C50" s="143" t="s">
        <v>483</v>
      </c>
      <c r="D50" s="275"/>
      <c r="E50" s="276"/>
      <c r="F50" s="276"/>
      <c r="G50" s="276"/>
      <c r="H50" s="276"/>
      <c r="I50" s="139"/>
    </row>
    <row r="51" spans="2:9" ht="15">
      <c r="B51" s="137"/>
      <c r="C51" s="143" t="s">
        <v>484</v>
      </c>
      <c r="D51" s="275"/>
      <c r="E51" s="276"/>
      <c r="F51" s="276"/>
      <c r="G51" s="276"/>
      <c r="H51" s="276"/>
      <c r="I51" s="139"/>
    </row>
    <row r="52" spans="2:9" ht="15">
      <c r="B52" s="137"/>
      <c r="C52" s="143" t="s">
        <v>485</v>
      </c>
      <c r="D52" s="275"/>
      <c r="E52" s="276"/>
      <c r="F52" s="276"/>
      <c r="G52" s="276"/>
      <c r="H52" s="276"/>
      <c r="I52" s="139"/>
    </row>
    <row r="53" spans="2:9" ht="15">
      <c r="B53" s="137"/>
      <c r="C53" s="143" t="s">
        <v>486</v>
      </c>
      <c r="D53" s="275"/>
      <c r="E53" s="276"/>
      <c r="F53" s="276"/>
      <c r="G53" s="276"/>
      <c r="H53" s="276"/>
      <c r="I53" s="139"/>
    </row>
    <row r="54" spans="2:9" ht="15">
      <c r="B54" s="133" t="s">
        <v>487</v>
      </c>
      <c r="C54" s="134"/>
      <c r="D54" s="309">
        <f>SUM(D55:D61)</f>
        <v>9424514</v>
      </c>
      <c r="E54" s="312">
        <f t="shared" ref="E54:H54" si="6">SUM(E55:E61)</f>
        <v>68993.47</v>
      </c>
      <c r="F54" s="312">
        <f t="shared" si="6"/>
        <v>9493507.4700000007</v>
      </c>
      <c r="G54" s="312">
        <f t="shared" si="6"/>
        <v>2711740.9600000004</v>
      </c>
      <c r="H54" s="312">
        <f t="shared" si="6"/>
        <v>2711740.9600000004</v>
      </c>
      <c r="I54" s="312">
        <f>F54-G54</f>
        <v>6781766.5099999998</v>
      </c>
    </row>
    <row r="55" spans="2:9" ht="15">
      <c r="B55" s="137"/>
      <c r="C55" s="361" t="s">
        <v>488</v>
      </c>
      <c r="D55" s="275"/>
      <c r="E55" s="277"/>
      <c r="F55" s="277"/>
      <c r="G55" s="277"/>
      <c r="H55" s="277"/>
      <c r="I55" s="140"/>
    </row>
    <row r="56" spans="2:9" ht="15">
      <c r="B56" s="137"/>
      <c r="C56" s="361" t="s">
        <v>489</v>
      </c>
      <c r="D56" s="275"/>
      <c r="E56" s="277"/>
      <c r="F56" s="277"/>
      <c r="G56" s="277"/>
      <c r="H56" s="277"/>
      <c r="I56" s="140"/>
    </row>
    <row r="57" spans="2:9" ht="15">
      <c r="B57" s="137"/>
      <c r="C57" s="361" t="s">
        <v>490</v>
      </c>
      <c r="D57" s="275"/>
      <c r="E57" s="277"/>
      <c r="F57" s="277"/>
      <c r="G57" s="277"/>
      <c r="H57" s="277"/>
      <c r="I57" s="140"/>
    </row>
    <row r="58" spans="2:9" ht="15">
      <c r="B58" s="137"/>
      <c r="C58" s="361" t="s">
        <v>491</v>
      </c>
      <c r="D58" s="275"/>
      <c r="E58" s="277"/>
      <c r="F58" s="277"/>
      <c r="G58" s="277"/>
      <c r="H58" s="277"/>
      <c r="I58" s="140"/>
    </row>
    <row r="59" spans="2:9" ht="15">
      <c r="B59" s="137"/>
      <c r="C59" s="361" t="s">
        <v>492</v>
      </c>
      <c r="D59" s="311">
        <f>'F6a. EAEPE OG'!D83</f>
        <v>9424514</v>
      </c>
      <c r="E59" s="313">
        <f>'F6a. EAEPE OG'!E83</f>
        <v>68993.47</v>
      </c>
      <c r="F59" s="313">
        <f>'F6a. EAEPE OG'!F83</f>
        <v>9493507.4700000007</v>
      </c>
      <c r="G59" s="313">
        <f>'F6a. EAEPE OG'!G83</f>
        <v>2711740.9600000004</v>
      </c>
      <c r="H59" s="313">
        <f>'F6a. EAEPE OG'!H83</f>
        <v>2711740.9600000004</v>
      </c>
      <c r="I59" s="313">
        <f>F59-G59</f>
        <v>6781766.5099999998</v>
      </c>
    </row>
    <row r="60" spans="2:9" ht="15">
      <c r="B60" s="137"/>
      <c r="C60" s="361" t="s">
        <v>493</v>
      </c>
      <c r="D60" s="275"/>
      <c r="E60" s="277"/>
      <c r="F60" s="277"/>
      <c r="G60" s="277"/>
      <c r="H60" s="277"/>
      <c r="I60" s="140"/>
    </row>
    <row r="61" spans="2:9" ht="15">
      <c r="B61" s="137"/>
      <c r="C61" s="361" t="s">
        <v>494</v>
      </c>
      <c r="D61" s="363"/>
      <c r="E61" s="279"/>
      <c r="F61" s="279"/>
      <c r="G61" s="279"/>
      <c r="H61" s="279"/>
      <c r="I61" s="140"/>
    </row>
    <row r="62" spans="2:9" ht="15">
      <c r="B62" s="141" t="s">
        <v>495</v>
      </c>
      <c r="C62" s="360"/>
      <c r="D62" s="364">
        <f>SUM(D63:D71)</f>
        <v>0</v>
      </c>
      <c r="E62" s="280">
        <f t="shared" ref="E62:H62" si="7">SUM(E63:E71)</f>
        <v>0</v>
      </c>
      <c r="F62" s="280">
        <f t="shared" si="7"/>
        <v>0</v>
      </c>
      <c r="G62" s="280">
        <f t="shared" si="7"/>
        <v>0</v>
      </c>
      <c r="H62" s="280">
        <f t="shared" si="7"/>
        <v>0</v>
      </c>
      <c r="I62" s="136"/>
    </row>
    <row r="63" spans="2:9" ht="15">
      <c r="B63" s="137"/>
      <c r="C63" s="361" t="s">
        <v>496</v>
      </c>
      <c r="D63" s="363"/>
      <c r="E63" s="279"/>
      <c r="F63" s="279"/>
      <c r="G63" s="279"/>
      <c r="H63" s="279"/>
      <c r="I63" s="140"/>
    </row>
    <row r="64" spans="2:9" ht="15">
      <c r="B64" s="137"/>
      <c r="C64" s="361" t="s">
        <v>497</v>
      </c>
      <c r="D64" s="363"/>
      <c r="E64" s="279"/>
      <c r="F64" s="279"/>
      <c r="G64" s="279"/>
      <c r="H64" s="279"/>
      <c r="I64" s="140"/>
    </row>
    <row r="65" spans="2:9" ht="15">
      <c r="B65" s="137"/>
      <c r="C65" s="361" t="s">
        <v>498</v>
      </c>
      <c r="D65" s="363"/>
      <c r="E65" s="279"/>
      <c r="F65" s="279"/>
      <c r="G65" s="279"/>
      <c r="H65" s="279"/>
      <c r="I65" s="140"/>
    </row>
    <row r="66" spans="2:9" ht="15">
      <c r="B66" s="137"/>
      <c r="C66" s="361" t="s">
        <v>499</v>
      </c>
      <c r="D66" s="363"/>
      <c r="E66" s="279"/>
      <c r="F66" s="279"/>
      <c r="G66" s="279"/>
      <c r="H66" s="279"/>
      <c r="I66" s="140"/>
    </row>
    <row r="67" spans="2:9" ht="15">
      <c r="B67" s="137"/>
      <c r="C67" s="361" t="s">
        <v>500</v>
      </c>
      <c r="D67" s="363"/>
      <c r="E67" s="279"/>
      <c r="F67" s="279"/>
      <c r="G67" s="279"/>
      <c r="H67" s="279"/>
      <c r="I67" s="140"/>
    </row>
    <row r="68" spans="2:9" ht="15">
      <c r="B68" s="137"/>
      <c r="C68" s="361" t="s">
        <v>501</v>
      </c>
      <c r="D68" s="363"/>
      <c r="E68" s="279"/>
      <c r="F68" s="279"/>
      <c r="G68" s="279"/>
      <c r="H68" s="279"/>
      <c r="I68" s="140"/>
    </row>
    <row r="69" spans="2:9" ht="15">
      <c r="B69" s="137"/>
      <c r="C69" s="361" t="s">
        <v>502</v>
      </c>
      <c r="D69" s="363"/>
      <c r="E69" s="279"/>
      <c r="F69" s="279"/>
      <c r="G69" s="279"/>
      <c r="H69" s="279"/>
      <c r="I69" s="140"/>
    </row>
    <row r="70" spans="2:9" ht="15">
      <c r="B70" s="137"/>
      <c r="C70" s="361" t="s">
        <v>503</v>
      </c>
      <c r="D70" s="363"/>
      <c r="E70" s="279"/>
      <c r="F70" s="279"/>
      <c r="G70" s="279"/>
      <c r="H70" s="279"/>
      <c r="I70" s="140"/>
    </row>
    <row r="71" spans="2:9" ht="15">
      <c r="B71" s="137"/>
      <c r="C71" s="361" t="s">
        <v>504</v>
      </c>
      <c r="D71" s="363"/>
      <c r="E71" s="279"/>
      <c r="F71" s="279"/>
      <c r="G71" s="279"/>
      <c r="H71" s="279"/>
      <c r="I71" s="140"/>
    </row>
    <row r="72" spans="2:9" ht="15">
      <c r="B72" s="141" t="s">
        <v>505</v>
      </c>
      <c r="C72" s="360"/>
      <c r="D72" s="364">
        <f>SUM(D73:D76)</f>
        <v>0</v>
      </c>
      <c r="E72" s="280">
        <f t="shared" ref="E72:H72" si="8">SUM(E73:E76)</f>
        <v>0</v>
      </c>
      <c r="F72" s="280">
        <f t="shared" si="8"/>
        <v>0</v>
      </c>
      <c r="G72" s="280">
        <f t="shared" si="8"/>
        <v>0</v>
      </c>
      <c r="H72" s="280">
        <f t="shared" si="8"/>
        <v>0</v>
      </c>
      <c r="I72" s="136"/>
    </row>
    <row r="73" spans="2:9" ht="15">
      <c r="B73" s="137"/>
      <c r="C73" s="361" t="s">
        <v>506</v>
      </c>
      <c r="D73" s="363"/>
      <c r="E73" s="279"/>
      <c r="F73" s="279"/>
      <c r="G73" s="279"/>
      <c r="H73" s="279"/>
      <c r="I73" s="140"/>
    </row>
    <row r="74" spans="2:9" ht="30">
      <c r="B74" s="137"/>
      <c r="C74" s="362" t="s">
        <v>507</v>
      </c>
      <c r="D74" s="363"/>
      <c r="E74" s="365"/>
      <c r="F74" s="279"/>
      <c r="G74" s="279"/>
      <c r="H74" s="279"/>
      <c r="I74" s="140"/>
    </row>
    <row r="75" spans="2:9" ht="15">
      <c r="B75" s="137"/>
      <c r="C75" s="361" t="s">
        <v>508</v>
      </c>
      <c r="D75" s="275"/>
      <c r="E75" s="277"/>
      <c r="F75" s="277"/>
      <c r="G75" s="277"/>
      <c r="H75" s="277"/>
      <c r="I75" s="140"/>
    </row>
    <row r="76" spans="2:9" ht="15.75" thickBot="1">
      <c r="B76" s="137"/>
      <c r="C76" s="138" t="s">
        <v>509</v>
      </c>
      <c r="D76" s="278"/>
      <c r="E76" s="277"/>
      <c r="F76" s="277"/>
      <c r="G76" s="277"/>
      <c r="H76" s="277"/>
      <c r="I76" s="140"/>
    </row>
    <row r="77" spans="2:9" ht="15.75" thickBot="1">
      <c r="B77" s="147" t="s">
        <v>511</v>
      </c>
      <c r="C77" s="148"/>
      <c r="D77" s="281">
        <f>D11+D44</f>
        <v>19570828</v>
      </c>
      <c r="E77" s="281">
        <f t="shared" ref="E77:H77" si="9">E11+E44</f>
        <v>932231.19</v>
      </c>
      <c r="F77" s="281">
        <f t="shared" si="9"/>
        <v>20503059.189999998</v>
      </c>
      <c r="G77" s="281">
        <f t="shared" si="9"/>
        <v>6098576.1900000004</v>
      </c>
      <c r="H77" s="281">
        <f t="shared" si="9"/>
        <v>6098575.5899999999</v>
      </c>
      <c r="I77" s="314">
        <f>I11+I44</f>
        <v>14404482.999999998</v>
      </c>
    </row>
    <row r="78" spans="2:9">
      <c r="D78" s="77"/>
      <c r="E78" s="77"/>
      <c r="F78" s="77"/>
      <c r="G78" s="77"/>
      <c r="H78" s="77"/>
      <c r="I78" s="77"/>
    </row>
    <row r="79" spans="2:9" s="317" customFormat="1" ht="15">
      <c r="D79" s="272">
        <v>19407224</v>
      </c>
      <c r="E79" s="272">
        <v>1759873.9100000001</v>
      </c>
      <c r="F79" s="272">
        <v>21167097.91</v>
      </c>
      <c r="G79" s="272">
        <v>9620400.7199999988</v>
      </c>
      <c r="H79" s="272">
        <v>9544959.4800000004</v>
      </c>
      <c r="I79" s="272">
        <v>11546697.189999999</v>
      </c>
    </row>
    <row r="80" spans="2:9" s="317" customFormat="1">
      <c r="D80" s="329"/>
      <c r="E80" s="329">
        <v>-3116034.5399999996</v>
      </c>
      <c r="F80" s="329">
        <v>16105227.460000001</v>
      </c>
      <c r="G80" s="329">
        <v>15855357.609999998</v>
      </c>
      <c r="H80" s="329">
        <v>15768938.959999999</v>
      </c>
      <c r="I80" s="329">
        <v>249869.85000000027</v>
      </c>
    </row>
    <row r="81" spans="4:9" s="317" customFormat="1">
      <c r="D81" s="329">
        <f>D79-D77</f>
        <v>-163604</v>
      </c>
      <c r="E81" s="329">
        <f t="shared" ref="E81:I81" si="10">E79-E77</f>
        <v>827642.7200000002</v>
      </c>
      <c r="F81" s="329">
        <f t="shared" si="10"/>
        <v>664038.72000000253</v>
      </c>
      <c r="G81" s="329">
        <f t="shared" si="10"/>
        <v>3521824.5299999984</v>
      </c>
      <c r="H81" s="329">
        <f t="shared" si="10"/>
        <v>3446383.8900000006</v>
      </c>
      <c r="I81" s="329">
        <f t="shared" si="10"/>
        <v>-2857785.8099999987</v>
      </c>
    </row>
    <row r="82" spans="4:9" s="317" customFormat="1">
      <c r="D82" s="329"/>
      <c r="E82" s="329">
        <f>E80-E77</f>
        <v>-4048265.7299999995</v>
      </c>
      <c r="F82" s="329">
        <f t="shared" ref="F82:I82" si="11">F80-F77</f>
        <v>-4397831.7299999967</v>
      </c>
      <c r="G82" s="329">
        <f t="shared" si="11"/>
        <v>9756781.4199999981</v>
      </c>
      <c r="H82" s="329">
        <f t="shared" si="11"/>
        <v>9670363.3699999992</v>
      </c>
      <c r="I82" s="329">
        <f t="shared" si="11"/>
        <v>-14154613.149999999</v>
      </c>
    </row>
    <row r="83" spans="4:9">
      <c r="D83" s="77"/>
      <c r="E83" s="366"/>
      <c r="F83" s="77"/>
      <c r="G83" s="77"/>
      <c r="H83" s="77"/>
      <c r="I83" s="77"/>
    </row>
  </sheetData>
  <mergeCells count="9">
    <mergeCell ref="B10:C10"/>
    <mergeCell ref="B2:I2"/>
    <mergeCell ref="B3:I3"/>
    <mergeCell ref="B4:I4"/>
    <mergeCell ref="B5:I5"/>
    <mergeCell ref="B6:I6"/>
    <mergeCell ref="B8:C9"/>
    <mergeCell ref="D8:H8"/>
    <mergeCell ref="I8:I9"/>
  </mergeCells>
  <printOptions horizontalCentered="1"/>
  <pageMargins left="0.11811023622047245" right="0.11811023622047245" top="0.15748031496062992" bottom="0.15748031496062992" header="0.31496062992125984" footer="0.31496062992125984"/>
  <pageSetup scale="80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39"/>
  <sheetViews>
    <sheetView tabSelected="1" workbookViewId="0">
      <selection activeCell="G40" sqref="G40"/>
    </sheetView>
  </sheetViews>
  <sheetFormatPr baseColWidth="10" defaultColWidth="12.5703125" defaultRowHeight="12.75"/>
  <cols>
    <col min="1" max="1" width="1.7109375" style="100" customWidth="1"/>
    <col min="2" max="2" width="53" style="100" customWidth="1"/>
    <col min="3" max="8" width="18.28515625" style="100" customWidth="1"/>
    <col min="9" max="16384" width="12.5703125" style="100"/>
  </cols>
  <sheetData>
    <row r="1" spans="2:8" ht="14.25" customHeight="1" thickBot="1"/>
    <row r="2" spans="2:8" s="159" customFormat="1">
      <c r="B2" s="508" t="s">
        <v>524</v>
      </c>
      <c r="C2" s="509"/>
      <c r="D2" s="509"/>
      <c r="E2" s="509"/>
      <c r="F2" s="509"/>
      <c r="G2" s="509"/>
      <c r="H2" s="510"/>
    </row>
    <row r="3" spans="2:8" s="159" customFormat="1">
      <c r="B3" s="511" t="s">
        <v>365</v>
      </c>
      <c r="C3" s="512"/>
      <c r="D3" s="512"/>
      <c r="E3" s="512"/>
      <c r="F3" s="512"/>
      <c r="G3" s="512"/>
      <c r="H3" s="513"/>
    </row>
    <row r="4" spans="2:8" s="159" customFormat="1">
      <c r="B4" s="511" t="s">
        <v>454</v>
      </c>
      <c r="C4" s="512"/>
      <c r="D4" s="512"/>
      <c r="E4" s="512"/>
      <c r="F4" s="512"/>
      <c r="G4" s="512"/>
      <c r="H4" s="513"/>
    </row>
    <row r="5" spans="2:8" s="159" customFormat="1">
      <c r="B5" s="511" t="s">
        <v>545</v>
      </c>
      <c r="C5" s="512"/>
      <c r="D5" s="512"/>
      <c r="E5" s="512"/>
      <c r="F5" s="512"/>
      <c r="G5" s="512"/>
      <c r="H5" s="513"/>
    </row>
    <row r="6" spans="2:8" s="159" customFormat="1" ht="13.5" thickBot="1">
      <c r="B6" s="514" t="s">
        <v>4</v>
      </c>
      <c r="C6" s="515"/>
      <c r="D6" s="515"/>
      <c r="E6" s="515"/>
      <c r="F6" s="515"/>
      <c r="G6" s="515"/>
      <c r="H6" s="516"/>
    </row>
    <row r="7" spans="2:8" s="161" customFormat="1" ht="6" customHeight="1" thickBot="1">
      <c r="B7" s="160"/>
      <c r="C7" s="160"/>
      <c r="D7" s="160"/>
      <c r="E7" s="160"/>
      <c r="F7" s="160"/>
      <c r="G7" s="160"/>
      <c r="H7" s="160"/>
    </row>
    <row r="8" spans="2:8" s="159" customFormat="1" ht="13.5" thickBot="1">
      <c r="B8" s="505" t="s">
        <v>128</v>
      </c>
      <c r="C8" s="507" t="s">
        <v>455</v>
      </c>
      <c r="D8" s="507"/>
      <c r="E8" s="507"/>
      <c r="F8" s="507"/>
      <c r="G8" s="507"/>
      <c r="H8" s="507" t="s">
        <v>149</v>
      </c>
    </row>
    <row r="9" spans="2:8" s="159" customFormat="1" ht="26.25" thickBot="1">
      <c r="B9" s="506"/>
      <c r="C9" s="186" t="s">
        <v>150</v>
      </c>
      <c r="D9" s="187" t="s">
        <v>151</v>
      </c>
      <c r="E9" s="186" t="s">
        <v>152</v>
      </c>
      <c r="F9" s="186" t="s">
        <v>153</v>
      </c>
      <c r="G9" s="186" t="s">
        <v>154</v>
      </c>
      <c r="H9" s="507"/>
    </row>
    <row r="10" spans="2:8">
      <c r="B10" s="101" t="s">
        <v>456</v>
      </c>
      <c r="C10" s="102">
        <f>C11+C12+C13+C16+C17+C20</f>
        <v>10146314</v>
      </c>
      <c r="D10" s="102">
        <f t="shared" ref="D10:G10" si="0">D11+D12+D13+D16+D17+D20</f>
        <v>863237.72</v>
      </c>
      <c r="E10" s="102">
        <f t="shared" si="0"/>
        <v>11009551.720000001</v>
      </c>
      <c r="F10" s="102">
        <f t="shared" si="0"/>
        <v>3386835.23</v>
      </c>
      <c r="G10" s="102">
        <f t="shared" si="0"/>
        <v>3386834.63</v>
      </c>
      <c r="H10" s="102">
        <f>E10-F10</f>
        <v>7622716.4900000002</v>
      </c>
    </row>
    <row r="11" spans="2:8">
      <c r="B11" s="103" t="s">
        <v>457</v>
      </c>
      <c r="C11" s="104">
        <f>'F6b. EAEPE ADMVA'!C10</f>
        <v>10146314</v>
      </c>
      <c r="D11" s="104">
        <f>'F6b. EAEPE ADMVA'!D10</f>
        <v>863237.72</v>
      </c>
      <c r="E11" s="104">
        <f>C11+D11</f>
        <v>11009551.720000001</v>
      </c>
      <c r="F11" s="104">
        <f>'F6b. EAEPE ADMVA'!F10</f>
        <v>3386835.23</v>
      </c>
      <c r="G11" s="104">
        <f>'F6b. EAEPE ADMVA'!G10</f>
        <v>3386834.63</v>
      </c>
      <c r="H11" s="104">
        <f>E11-F11</f>
        <v>7622716.4900000002</v>
      </c>
    </row>
    <row r="12" spans="2:8">
      <c r="B12" s="103" t="s">
        <v>458</v>
      </c>
      <c r="C12" s="104"/>
      <c r="D12" s="104"/>
      <c r="E12" s="104"/>
      <c r="F12" s="105"/>
      <c r="G12" s="106"/>
      <c r="H12" s="105"/>
    </row>
    <row r="13" spans="2:8">
      <c r="B13" s="103" t="s">
        <v>459</v>
      </c>
      <c r="C13" s="104"/>
      <c r="D13" s="104"/>
      <c r="E13" s="104"/>
      <c r="F13" s="104"/>
      <c r="G13" s="106"/>
      <c r="H13" s="106"/>
    </row>
    <row r="14" spans="2:8">
      <c r="B14" s="107" t="s">
        <v>460</v>
      </c>
      <c r="C14" s="105"/>
      <c r="D14" s="105"/>
      <c r="E14" s="105"/>
      <c r="F14" s="105"/>
      <c r="G14" s="105"/>
      <c r="H14" s="105"/>
    </row>
    <row r="15" spans="2:8">
      <c r="B15" s="107" t="s">
        <v>461</v>
      </c>
      <c r="C15" s="104"/>
      <c r="D15" s="104"/>
      <c r="E15" s="104"/>
      <c r="F15" s="104"/>
      <c r="G15" s="106"/>
      <c r="H15" s="106"/>
    </row>
    <row r="16" spans="2:8">
      <c r="B16" s="103" t="s">
        <v>462</v>
      </c>
      <c r="C16" s="104"/>
      <c r="D16" s="104"/>
      <c r="E16" s="104"/>
      <c r="F16" s="104"/>
      <c r="G16" s="104"/>
      <c r="H16" s="104"/>
    </row>
    <row r="17" spans="2:8" ht="25.5">
      <c r="B17" s="103" t="s">
        <v>463</v>
      </c>
      <c r="C17" s="104"/>
      <c r="D17" s="104"/>
      <c r="E17" s="104"/>
      <c r="F17" s="104"/>
      <c r="G17" s="106"/>
      <c r="H17" s="106"/>
    </row>
    <row r="18" spans="2:8">
      <c r="B18" s="107" t="s">
        <v>464</v>
      </c>
      <c r="C18" s="104"/>
      <c r="D18" s="104"/>
      <c r="E18" s="104"/>
      <c r="F18" s="104"/>
      <c r="G18" s="106"/>
      <c r="H18" s="106"/>
    </row>
    <row r="19" spans="2:8">
      <c r="B19" s="107" t="s">
        <v>465</v>
      </c>
      <c r="C19" s="104"/>
      <c r="D19" s="104"/>
      <c r="E19" s="104"/>
      <c r="F19" s="104"/>
      <c r="G19" s="106"/>
      <c r="H19" s="106"/>
    </row>
    <row r="20" spans="2:8">
      <c r="B20" s="103" t="s">
        <v>466</v>
      </c>
      <c r="C20" s="104"/>
      <c r="D20" s="104"/>
      <c r="E20" s="104"/>
      <c r="F20" s="104"/>
      <c r="G20" s="106"/>
      <c r="H20" s="106"/>
    </row>
    <row r="21" spans="2:8">
      <c r="B21" s="108"/>
      <c r="C21" s="109"/>
      <c r="D21" s="110"/>
      <c r="E21" s="110"/>
      <c r="F21" s="110"/>
      <c r="G21" s="106"/>
      <c r="H21" s="106"/>
    </row>
    <row r="22" spans="2:8">
      <c r="B22" s="101" t="s">
        <v>257</v>
      </c>
      <c r="C22" s="109">
        <f>C23+C24+C28+C29+C32</f>
        <v>9424514</v>
      </c>
      <c r="D22" s="109">
        <f t="shared" ref="D22:G22" si="1">D23+D24+D28+D29+D32</f>
        <v>68993.47</v>
      </c>
      <c r="E22" s="109">
        <f t="shared" si="1"/>
        <v>9493507.4700000007</v>
      </c>
      <c r="F22" s="109">
        <f t="shared" si="1"/>
        <v>2711740.96</v>
      </c>
      <c r="G22" s="109">
        <f t="shared" si="1"/>
        <v>2711740.96</v>
      </c>
      <c r="H22" s="109">
        <f>E22-F22</f>
        <v>6781766.5100000007</v>
      </c>
    </row>
    <row r="23" spans="2:8">
      <c r="B23" s="103" t="s">
        <v>457</v>
      </c>
      <c r="C23" s="104">
        <f>'F6b. EAEPE ADMVA'!C21</f>
        <v>9424514</v>
      </c>
      <c r="D23" s="104">
        <f>'F6b. EAEPE ADMVA'!D21</f>
        <v>68993.47</v>
      </c>
      <c r="E23" s="104">
        <f>C23+D23</f>
        <v>9493507.4700000007</v>
      </c>
      <c r="F23" s="104">
        <f>'F6b. EAEPE ADMVA'!F21</f>
        <v>2711740.96</v>
      </c>
      <c r="G23" s="104">
        <f>'F6b. EAEPE ADMVA'!G21</f>
        <v>2711740.96</v>
      </c>
      <c r="H23" s="104">
        <f>E23-F23</f>
        <v>6781766.5100000007</v>
      </c>
    </row>
    <row r="24" spans="2:8">
      <c r="B24" s="103" t="s">
        <v>458</v>
      </c>
      <c r="C24" s="104"/>
      <c r="D24" s="104"/>
      <c r="E24" s="104"/>
      <c r="F24" s="105"/>
      <c r="G24" s="106"/>
      <c r="H24" s="105"/>
    </row>
    <row r="25" spans="2:8">
      <c r="B25" s="103" t="s">
        <v>459</v>
      </c>
      <c r="C25" s="104"/>
      <c r="D25" s="104"/>
      <c r="E25" s="104"/>
      <c r="F25" s="104"/>
      <c r="G25" s="106"/>
      <c r="H25" s="106"/>
    </row>
    <row r="26" spans="2:8">
      <c r="B26" s="107" t="s">
        <v>460</v>
      </c>
      <c r="C26" s="104"/>
      <c r="D26" s="105"/>
      <c r="E26" s="111"/>
      <c r="F26" s="111"/>
      <c r="G26" s="106"/>
      <c r="H26" s="106"/>
    </row>
    <row r="27" spans="2:8">
      <c r="B27" s="107" t="s">
        <v>461</v>
      </c>
      <c r="C27" s="104"/>
      <c r="D27" s="104"/>
      <c r="E27" s="111"/>
      <c r="F27" s="111"/>
      <c r="G27" s="106"/>
      <c r="H27" s="106"/>
    </row>
    <row r="28" spans="2:8">
      <c r="B28" s="103" t="s">
        <v>462</v>
      </c>
      <c r="C28" s="104"/>
      <c r="D28" s="104"/>
      <c r="E28" s="104"/>
      <c r="F28" s="104"/>
      <c r="G28" s="104"/>
      <c r="H28" s="104"/>
    </row>
    <row r="29" spans="2:8" ht="25.5">
      <c r="B29" s="103" t="s">
        <v>467</v>
      </c>
      <c r="C29" s="104"/>
      <c r="D29" s="104"/>
      <c r="E29" s="104"/>
      <c r="F29" s="104"/>
      <c r="G29" s="106"/>
      <c r="H29" s="106"/>
    </row>
    <row r="30" spans="2:8">
      <c r="B30" s="112" t="s">
        <v>464</v>
      </c>
      <c r="C30" s="104"/>
      <c r="D30" s="104"/>
      <c r="E30" s="111"/>
      <c r="F30" s="111"/>
      <c r="G30" s="106"/>
      <c r="H30" s="106"/>
    </row>
    <row r="31" spans="2:8">
      <c r="B31" s="112" t="s">
        <v>465</v>
      </c>
      <c r="C31" s="104"/>
      <c r="D31" s="104"/>
      <c r="E31" s="111"/>
      <c r="F31" s="111"/>
      <c r="G31" s="106"/>
      <c r="H31" s="106"/>
    </row>
    <row r="32" spans="2:8">
      <c r="B32" s="103" t="s">
        <v>466</v>
      </c>
      <c r="C32" s="104"/>
      <c r="D32" s="104"/>
      <c r="E32" s="104"/>
      <c r="F32" s="104"/>
      <c r="G32" s="106"/>
      <c r="H32" s="106"/>
    </row>
    <row r="33" spans="2:8" ht="13.5" thickBot="1">
      <c r="B33" s="103"/>
      <c r="C33" s="109"/>
      <c r="D33" s="104"/>
      <c r="E33" s="109"/>
      <c r="F33" s="109"/>
      <c r="G33" s="106"/>
      <c r="H33" s="106"/>
    </row>
    <row r="34" spans="2:8" ht="13.5" thickBot="1">
      <c r="B34" s="113" t="s">
        <v>468</v>
      </c>
      <c r="C34" s="114">
        <f>C10+C22</f>
        <v>19570828</v>
      </c>
      <c r="D34" s="114">
        <f t="shared" ref="D34:F34" si="2">D10+D22</f>
        <v>932231.19</v>
      </c>
      <c r="E34" s="114">
        <f t="shared" si="2"/>
        <v>20503059.190000001</v>
      </c>
      <c r="F34" s="114">
        <f t="shared" si="2"/>
        <v>6098576.1899999995</v>
      </c>
      <c r="G34" s="114">
        <f>G10+G22</f>
        <v>6098575.5899999999</v>
      </c>
      <c r="H34" s="114">
        <f>H10+H22</f>
        <v>14404483</v>
      </c>
    </row>
    <row r="35" spans="2:8">
      <c r="G35" s="344">
        <f>F34-G34</f>
        <v>0.59999999962747097</v>
      </c>
    </row>
    <row r="36" spans="2:8" ht="15">
      <c r="B36" s="188" t="s">
        <v>517</v>
      </c>
      <c r="C36" s="272">
        <v>19407224</v>
      </c>
      <c r="D36" s="272">
        <v>1759873.9100000001</v>
      </c>
      <c r="E36" s="272">
        <v>21167097.91</v>
      </c>
      <c r="F36" s="272">
        <v>9620400.7199999988</v>
      </c>
      <c r="G36" s="272">
        <v>9544959.4800000004</v>
      </c>
      <c r="H36" s="272">
        <v>11546697.189999999</v>
      </c>
    </row>
    <row r="37" spans="2:8">
      <c r="B37" s="100" t="s">
        <v>516</v>
      </c>
    </row>
    <row r="39" spans="2:8">
      <c r="C39" s="344">
        <f>C36-C34</f>
        <v>-163604</v>
      </c>
      <c r="D39" s="344">
        <f t="shared" ref="D39:H39" si="3">D36-D34</f>
        <v>827642.7200000002</v>
      </c>
      <c r="E39" s="344">
        <f t="shared" si="3"/>
        <v>664038.71999999881</v>
      </c>
      <c r="F39" s="344">
        <f t="shared" si="3"/>
        <v>3521824.5299999993</v>
      </c>
      <c r="G39" s="344">
        <f t="shared" si="3"/>
        <v>3446383.8900000006</v>
      </c>
      <c r="H39" s="344">
        <f t="shared" si="3"/>
        <v>-2857785.8100000005</v>
      </c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rintOptions horizontalCentered="1"/>
  <pageMargins left="0.11811023622047245" right="0.11811023622047245" top="0.15748031496062992" bottom="0.15748031496062992" header="0.31496062992125984" footer="0.31496062992125984"/>
  <pageSetup scale="8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F1. ESF</vt:lpstr>
      <vt:lpstr>F2. IADPyOP</vt:lpstr>
      <vt:lpstr>F3. IAODF</vt:lpstr>
      <vt:lpstr>F4. BALPRESUP</vt:lpstr>
      <vt:lpstr>F5. EAID</vt:lpstr>
      <vt:lpstr>F6a. EAEPE OG</vt:lpstr>
      <vt:lpstr>F6b. EAEPE ADMVA</vt:lpstr>
      <vt:lpstr>F6c. EAEPE FUNCION</vt:lpstr>
      <vt:lpstr>F6d. EAEPE SP</vt:lpstr>
      <vt:lpstr>'F1. ESF'!Área_de_impresión</vt:lpstr>
      <vt:lpstr>'F2. IADPyOP'!Área_de_impresión</vt:lpstr>
      <vt:lpstr>'F3. IAODF'!Área_de_impresión</vt:lpstr>
      <vt:lpstr>'F4. BALPRESUP'!Área_de_impresión</vt:lpstr>
      <vt:lpstr>'F5. EAID'!Área_de_impresión</vt:lpstr>
      <vt:lpstr>'F6a. EAEPE OG'!Área_de_impresión</vt:lpstr>
      <vt:lpstr>'F6b. EAEPE ADMVA'!Área_de_impresión</vt:lpstr>
      <vt:lpstr>'F6c. EAEPE FUNCION'!Área_de_impresión</vt:lpstr>
      <vt:lpstr>'F6d. EAEPE SP'!Área_de_impresión</vt:lpstr>
      <vt:lpstr>'F1. ESF'!Títulos_a_imprimir</vt:lpstr>
      <vt:lpstr>'F2. IADPyOP'!Títulos_a_imprimir</vt:lpstr>
      <vt:lpstr>'F5. EAID'!Títulos_a_imprimir</vt:lpstr>
      <vt:lpstr>'F6a. EAEPE OG'!Títulos_a_imprimir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AZUCENA</cp:lastModifiedBy>
  <cp:lastPrinted>2021-02-11T19:17:58Z</cp:lastPrinted>
  <dcterms:created xsi:type="dcterms:W3CDTF">2017-05-03T19:21:22Z</dcterms:created>
  <dcterms:modified xsi:type="dcterms:W3CDTF">2021-07-13T19:47:09Z</dcterms:modified>
</cp:coreProperties>
</file>